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Суханов Илья\Downloads\Реестры получателей поддержки\"/>
    </mc:Choice>
  </mc:AlternateContent>
  <xr:revisionPtr revIDLastSave="0" documentId="13_ncr:1_{F8A709B5-7C9D-4C7B-94E4-78F69849E48F}" xr6:coauthVersionLast="47" xr6:coauthVersionMax="47" xr10:uidLastSave="{00000000-0000-0000-0000-000000000000}"/>
  <bookViews>
    <workbookView xWindow="-120" yWindow="-120" windowWidth="29040" windowHeight="15840" tabRatio="765" xr2:uid="{00000000-000D-0000-FFFF-FFFF00000000}"/>
  </bookViews>
  <sheets>
    <sheet name="получатели поддержки" sheetId="1" r:id="rId1"/>
    <sheet name="мониторинг" sheetId="2" state="hidden" r:id="rId2"/>
  </sheets>
  <definedNames>
    <definedName name="_xlnm._FilterDatabase" localSheetId="1" hidden="1">мониторинг!$A$1:$AA$281</definedName>
    <definedName name="_xlnm._FilterDatabase" localSheetId="0" hidden="1">'получатели поддержки'!$A$2:$J$214</definedName>
    <definedName name="_xlnm.Print_Area" localSheetId="0">'получатели поддержки'!$A$1:$J$209</definedName>
  </definedNames>
  <calcPr calcId="181029"/>
</workbook>
</file>

<file path=xl/calcChain.xml><?xml version="1.0" encoding="utf-8"?>
<calcChain xmlns="http://schemas.openxmlformats.org/spreadsheetml/2006/main">
  <c r="H212" i="2" l="1"/>
  <c r="G212" i="2"/>
  <c r="D212" i="2"/>
  <c r="B212" i="2"/>
  <c r="D188" i="2" l="1"/>
  <c r="H182" i="2" l="1"/>
  <c r="G182" i="2"/>
  <c r="H180" i="2"/>
  <c r="G180" i="2"/>
  <c r="H211" i="2" l="1"/>
  <c r="G211" i="2"/>
  <c r="H210" i="2"/>
  <c r="G210" i="2"/>
  <c r="H209" i="2"/>
  <c r="G209" i="2"/>
  <c r="H208" i="2"/>
  <c r="G208" i="2"/>
  <c r="H207" i="2"/>
  <c r="G207" i="2"/>
  <c r="H206" i="2"/>
  <c r="G206" i="2"/>
  <c r="H205" i="2"/>
  <c r="G205" i="2"/>
  <c r="H204" i="2"/>
  <c r="G204" i="2"/>
  <c r="H203" i="2"/>
  <c r="G203" i="2"/>
  <c r="H202" i="2"/>
  <c r="G202" i="2"/>
  <c r="H201" i="2"/>
  <c r="G201" i="2"/>
  <c r="H200" i="2"/>
  <c r="G200" i="2"/>
  <c r="H199" i="2"/>
  <c r="G199" i="2"/>
  <c r="H198" i="2"/>
  <c r="G198" i="2"/>
  <c r="H197" i="2"/>
  <c r="G197" i="2"/>
  <c r="H196" i="2"/>
  <c r="G196" i="2"/>
  <c r="H195" i="2"/>
  <c r="G195" i="2"/>
  <c r="H194" i="2"/>
  <c r="G194" i="2"/>
  <c r="H193" i="2"/>
  <c r="G193" i="2"/>
  <c r="H192" i="2"/>
  <c r="G192" i="2"/>
  <c r="H191" i="2"/>
  <c r="G191" i="2"/>
  <c r="H190" i="2"/>
  <c r="G190" i="2"/>
  <c r="H189" i="2"/>
  <c r="G189" i="2"/>
  <c r="H188" i="2"/>
  <c r="G188" i="2"/>
  <c r="H187" i="2"/>
  <c r="G187" i="2"/>
  <c r="H186" i="2"/>
  <c r="G186" i="2"/>
  <c r="H185" i="2"/>
  <c r="G185" i="2"/>
  <c r="H184" i="2"/>
  <c r="G184" i="2"/>
  <c r="H183" i="2"/>
  <c r="G183" i="2"/>
  <c r="H181" i="2"/>
  <c r="G181" i="2"/>
  <c r="H179" i="2" l="1"/>
  <c r="G179" i="2"/>
  <c r="H178" i="2"/>
  <c r="G178" i="2"/>
  <c r="H177" i="2"/>
  <c r="G177" i="2"/>
  <c r="H176" i="2" l="1"/>
  <c r="G176" i="2"/>
  <c r="H175" i="2" l="1"/>
  <c r="G175" i="2"/>
  <c r="H174" i="2"/>
  <c r="G174" i="2"/>
  <c r="H173" i="2" l="1"/>
  <c r="G173" i="2"/>
  <c r="H172" i="2"/>
  <c r="G172" i="2"/>
  <c r="G163" i="2" l="1"/>
  <c r="H163" i="2"/>
  <c r="G164" i="2"/>
  <c r="H164" i="2"/>
  <c r="G165" i="2"/>
  <c r="H165" i="2"/>
  <c r="G166" i="2"/>
  <c r="H166" i="2"/>
  <c r="G167" i="2"/>
  <c r="H167" i="2"/>
  <c r="G162" i="2" l="1"/>
  <c r="H162" i="2"/>
  <c r="H171" i="2"/>
  <c r="G171" i="2"/>
  <c r="H170" i="2"/>
  <c r="G170" i="2"/>
  <c r="H169" i="2"/>
  <c r="G169" i="2"/>
  <c r="H168" i="2"/>
  <c r="G168" i="2"/>
  <c r="H161" i="2" l="1"/>
  <c r="G161" i="2"/>
  <c r="H160" i="2"/>
  <c r="G160" i="2"/>
  <c r="H159" i="2"/>
  <c r="G159" i="2"/>
  <c r="H158" i="2"/>
  <c r="G158" i="2"/>
  <c r="H157" i="2" l="1"/>
  <c r="G157" i="2"/>
  <c r="H156" i="2"/>
  <c r="G156" i="2"/>
  <c r="H155" i="2"/>
  <c r="G155" i="2"/>
  <c r="H154" i="2" l="1"/>
  <c r="G154" i="2"/>
  <c r="H152" i="2" l="1"/>
  <c r="G152" i="2"/>
  <c r="H151" i="2"/>
  <c r="G151" i="2"/>
  <c r="H150" i="2"/>
  <c r="G150" i="2"/>
  <c r="H153" i="2" l="1"/>
  <c r="G153" i="2"/>
  <c r="H149" i="2"/>
  <c r="G149" i="2"/>
  <c r="H148" i="2"/>
  <c r="G148" i="2"/>
  <c r="H147" i="2"/>
  <c r="G147" i="2"/>
  <c r="H146" i="2"/>
  <c r="G146" i="2"/>
  <c r="H145" i="2" l="1"/>
  <c r="G145" i="2"/>
  <c r="H144" i="2"/>
  <c r="G144" i="2"/>
  <c r="H143" i="2" l="1"/>
  <c r="G143" i="2"/>
  <c r="H142" i="2" l="1"/>
  <c r="G142" i="2"/>
  <c r="A206" i="2" l="1"/>
  <c r="A205" i="2"/>
  <c r="A204" i="2"/>
  <c r="A203" i="2"/>
  <c r="A202" i="2"/>
  <c r="A201" i="2"/>
  <c r="A200" i="2"/>
  <c r="A199" i="2"/>
  <c r="A198" i="2"/>
  <c r="A196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8" i="2"/>
  <c r="A97" i="2"/>
  <c r="A96" i="2"/>
  <c r="A95" i="2"/>
  <c r="A94" i="2"/>
  <c r="A93" i="2"/>
  <c r="A92" i="2"/>
  <c r="A91" i="2"/>
  <c r="A90" i="2"/>
  <c r="A89" i="2"/>
  <c r="A88" i="2"/>
  <c r="A87" i="2"/>
  <c r="A84" i="2"/>
  <c r="A83" i="2"/>
  <c r="A82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6" i="2"/>
  <c r="A65" i="2"/>
  <c r="A64" i="2"/>
  <c r="A63" i="2"/>
  <c r="H141" i="2" l="1"/>
  <c r="G141" i="2"/>
  <c r="H140" i="2"/>
  <c r="G140" i="2"/>
  <c r="H139" i="2"/>
  <c r="G139" i="2"/>
  <c r="H138" i="2"/>
  <c r="G138" i="2"/>
  <c r="H137" i="2"/>
  <c r="G137" i="2"/>
  <c r="H136" i="2"/>
  <c r="G136" i="2"/>
  <c r="H135" i="2"/>
  <c r="G135" i="2"/>
  <c r="H134" i="2"/>
  <c r="G134" i="2"/>
  <c r="H133" i="2"/>
  <c r="G133" i="2"/>
  <c r="A207" i="2" l="1"/>
  <c r="A141" i="2"/>
  <c r="A85" i="2"/>
  <c r="A99" i="2"/>
  <c r="A197" i="2"/>
  <c r="H132" i="2"/>
  <c r="G132" i="2"/>
  <c r="A209" i="2" l="1"/>
  <c r="A208" i="2"/>
  <c r="A81" i="2"/>
  <c r="A171" i="2"/>
  <c r="H130" i="2"/>
  <c r="G130" i="2"/>
  <c r="A86" i="2" l="1"/>
  <c r="A210" i="2"/>
  <c r="A67" i="2"/>
  <c r="A114" i="2"/>
  <c r="H128" i="2"/>
  <c r="G128" i="2"/>
  <c r="H131" i="2"/>
  <c r="G131" i="2"/>
  <c r="A211" i="2" l="1"/>
  <c r="H129" i="2"/>
  <c r="G129" i="2"/>
  <c r="A115" i="2" l="1"/>
  <c r="A212" i="2"/>
  <c r="H127" i="2" l="1"/>
  <c r="G127" i="2"/>
  <c r="H36" i="2" l="1"/>
  <c r="G36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G126" i="1" l="1"/>
  <c r="H126" i="2"/>
  <c r="G126" i="2"/>
  <c r="G125" i="2"/>
  <c r="G124" i="2"/>
  <c r="H124" i="2"/>
  <c r="H125" i="2"/>
  <c r="H123" i="2" l="1"/>
  <c r="G123" i="2"/>
  <c r="H122" i="2"/>
  <c r="G122" i="2"/>
  <c r="H121" i="2"/>
  <c r="G121" i="2"/>
  <c r="H118" i="2" l="1"/>
  <c r="G118" i="2"/>
  <c r="H117" i="2"/>
  <c r="G117" i="2"/>
  <c r="H120" i="2"/>
  <c r="G120" i="2"/>
  <c r="H119" i="2" l="1"/>
  <c r="G119" i="2"/>
  <c r="H116" i="2"/>
  <c r="G116" i="2"/>
  <c r="H115" i="2" l="1"/>
  <c r="G115" i="2"/>
  <c r="H114" i="2" l="1"/>
  <c r="G114" i="2"/>
  <c r="H113" i="2"/>
  <c r="G113" i="2"/>
  <c r="H112" i="2"/>
  <c r="G112" i="2"/>
  <c r="H111" i="2"/>
  <c r="G111" i="2"/>
  <c r="D110" i="2" l="1"/>
  <c r="H110" i="2" l="1"/>
  <c r="G110" i="2"/>
  <c r="D5" i="2" l="1"/>
  <c r="H109" i="2" l="1"/>
  <c r="G109" i="2"/>
  <c r="H108" i="2" l="1"/>
  <c r="G108" i="2"/>
  <c r="H107" i="2" l="1"/>
  <c r="G107" i="2"/>
  <c r="H106" i="2"/>
  <c r="G106" i="2"/>
  <c r="H104" i="2" l="1"/>
  <c r="G104" i="2"/>
  <c r="H103" i="2"/>
  <c r="G103" i="2"/>
  <c r="H105" i="2"/>
  <c r="G105" i="2"/>
  <c r="H102" i="2"/>
  <c r="G102" i="2"/>
  <c r="H101" i="2" l="1"/>
  <c r="G101" i="2"/>
  <c r="H100" i="2"/>
  <c r="G100" i="2"/>
  <c r="H99" i="2"/>
  <c r="G99" i="2"/>
  <c r="H98" i="2"/>
  <c r="G98" i="2"/>
  <c r="H97" i="2"/>
  <c r="G97" i="2"/>
  <c r="H79" i="2" l="1"/>
  <c r="G79" i="2"/>
  <c r="H96" i="2"/>
  <c r="G96" i="2"/>
  <c r="H95" i="2"/>
  <c r="G95" i="2"/>
  <c r="H94" i="2"/>
  <c r="G94" i="2"/>
  <c r="H93" i="2"/>
  <c r="G93" i="2"/>
  <c r="H92" i="2"/>
  <c r="G92" i="2"/>
  <c r="H91" i="2"/>
  <c r="G91" i="2"/>
  <c r="H90" i="2"/>
  <c r="G90" i="2"/>
  <c r="H89" i="2"/>
  <c r="G89" i="2"/>
  <c r="H88" i="2" l="1"/>
  <c r="G88" i="2"/>
  <c r="H87" i="2"/>
  <c r="G87" i="2"/>
  <c r="H86" i="2"/>
  <c r="G86" i="2"/>
  <c r="H85" i="2"/>
  <c r="G85" i="2"/>
  <c r="H84" i="2"/>
  <c r="G84" i="2"/>
  <c r="H83" i="2"/>
  <c r="G83" i="2"/>
  <c r="H82" i="2"/>
  <c r="G82" i="2"/>
  <c r="H81" i="2"/>
  <c r="G81" i="2"/>
  <c r="H80" i="2"/>
  <c r="G80" i="2"/>
  <c r="H78" i="2"/>
  <c r="G78" i="2"/>
  <c r="H77" i="2" l="1"/>
  <c r="G77" i="2"/>
  <c r="G76" i="2"/>
  <c r="H76" i="2" l="1"/>
  <c r="H75" i="2"/>
  <c r="G75" i="2"/>
  <c r="H74" i="2"/>
  <c r="G74" i="2"/>
  <c r="H72" i="2" l="1"/>
  <c r="G72" i="2"/>
  <c r="H71" i="2"/>
  <c r="G71" i="2"/>
  <c r="B80" i="2" l="1"/>
  <c r="B79" i="2"/>
  <c r="B78" i="2"/>
  <c r="B77" i="2"/>
  <c r="B76" i="2"/>
  <c r="B75" i="2"/>
  <c r="B74" i="2"/>
  <c r="B73" i="2"/>
  <c r="B72" i="2"/>
  <c r="H62" i="2" l="1"/>
  <c r="G62" i="2"/>
  <c r="H73" i="2" l="1"/>
  <c r="G73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 l="1"/>
  <c r="G41" i="2"/>
  <c r="H40" i="2"/>
  <c r="G40" i="2"/>
  <c r="H39" i="2"/>
  <c r="G39" i="2"/>
  <c r="H38" i="2"/>
  <c r="G38" i="2"/>
  <c r="H37" i="2"/>
  <c r="G37" i="2"/>
  <c r="H35" i="2"/>
  <c r="G35" i="2"/>
  <c r="H34" i="2"/>
  <c r="G34" i="2"/>
  <c r="H33" i="2"/>
  <c r="G33" i="2"/>
  <c r="D51" i="2"/>
  <c r="B51" i="2"/>
  <c r="D50" i="2"/>
  <c r="B50" i="2"/>
  <c r="D49" i="2"/>
  <c r="B49" i="2"/>
  <c r="D48" i="2"/>
  <c r="B48" i="2"/>
  <c r="D47" i="2"/>
  <c r="B47" i="2"/>
  <c r="D46" i="2"/>
  <c r="B46" i="2"/>
  <c r="D45" i="2"/>
  <c r="B45" i="2"/>
  <c r="D44" i="2"/>
  <c r="B44" i="2"/>
  <c r="D43" i="2"/>
  <c r="B43" i="2"/>
  <c r="D42" i="2"/>
  <c r="B42" i="2"/>
  <c r="D41" i="2"/>
  <c r="B41" i="2"/>
  <c r="D40" i="2"/>
  <c r="B40" i="2"/>
  <c r="D39" i="2"/>
  <c r="B39" i="2"/>
  <c r="D38" i="2"/>
  <c r="B38" i="2"/>
  <c r="D37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B37" i="2" l="1"/>
  <c r="A36" i="2" l="1"/>
  <c r="A35" i="2"/>
  <c r="A34" i="2"/>
  <c r="A33" i="2"/>
  <c r="A32" i="2"/>
  <c r="A31" i="2"/>
  <c r="B36" i="2"/>
  <c r="B35" i="2"/>
  <c r="B34" i="2"/>
  <c r="B33" i="2"/>
  <c r="B32" i="2"/>
  <c r="D36" i="2"/>
  <c r="D35" i="2"/>
  <c r="D34" i="2"/>
  <c r="D33" i="2"/>
  <c r="D32" i="2"/>
  <c r="D31" i="2"/>
  <c r="D30" i="2"/>
  <c r="G32" i="2"/>
  <c r="H32" i="2"/>
  <c r="B31" i="2" l="1"/>
  <c r="B30" i="2"/>
  <c r="A30" i="2"/>
  <c r="D29" i="2"/>
  <c r="B29" i="2"/>
  <c r="A29" i="2"/>
  <c r="D28" i="2"/>
  <c r="B28" i="2"/>
  <c r="A28" i="2"/>
  <c r="D27" i="2"/>
  <c r="B27" i="2"/>
  <c r="A27" i="2"/>
  <c r="D26" i="2"/>
  <c r="B26" i="2"/>
  <c r="A26" i="2"/>
  <c r="D25" i="2"/>
  <c r="B25" i="2"/>
  <c r="A25" i="2"/>
  <c r="D24" i="2"/>
  <c r="B24" i="2"/>
  <c r="A24" i="2"/>
  <c r="D23" i="2"/>
  <c r="B23" i="2"/>
  <c r="A23" i="2"/>
  <c r="D22" i="2"/>
  <c r="B22" i="2"/>
  <c r="A22" i="2"/>
  <c r="D21" i="2"/>
  <c r="B21" i="2"/>
  <c r="A21" i="2"/>
  <c r="D20" i="2"/>
  <c r="B20" i="2"/>
  <c r="A20" i="2"/>
  <c r="D19" i="2"/>
  <c r="B19" i="2"/>
  <c r="A19" i="2"/>
  <c r="D18" i="2"/>
  <c r="B18" i="2"/>
  <c r="A18" i="2"/>
  <c r="D17" i="2"/>
  <c r="B17" i="2"/>
  <c r="A17" i="2"/>
  <c r="D16" i="2"/>
  <c r="B16" i="2"/>
  <c r="A16" i="2"/>
  <c r="D15" i="2"/>
  <c r="B15" i="2"/>
  <c r="A15" i="2"/>
  <c r="D14" i="2"/>
  <c r="B14" i="2"/>
  <c r="A14" i="2"/>
  <c r="D13" i="2"/>
  <c r="B13" i="2"/>
  <c r="A13" i="2"/>
  <c r="D12" i="2"/>
  <c r="B12" i="2"/>
  <c r="A12" i="2"/>
  <c r="D11" i="2"/>
  <c r="B11" i="2"/>
  <c r="A11" i="2"/>
  <c r="D10" i="2"/>
  <c r="B10" i="2"/>
  <c r="A10" i="2"/>
  <c r="D9" i="2"/>
  <c r="B9" i="2"/>
  <c r="A9" i="2"/>
  <c r="D8" i="2"/>
  <c r="B8" i="2"/>
  <c r="A8" i="2"/>
  <c r="D7" i="2"/>
  <c r="B7" i="2"/>
  <c r="A7" i="2"/>
  <c r="H6" i="2"/>
  <c r="G6" i="2"/>
  <c r="D6" i="2"/>
  <c r="B6" i="2"/>
  <c r="A6" i="2"/>
  <c r="H5" i="2"/>
  <c r="G5" i="2"/>
  <c r="B5" i="2"/>
  <c r="A5" i="2"/>
  <c r="H4" i="2"/>
  <c r="G4" i="2"/>
  <c r="D4" i="2"/>
  <c r="B4" i="2"/>
  <c r="A4" i="2"/>
  <c r="H3" i="2"/>
  <c r="G3" i="2"/>
  <c r="D3" i="2"/>
  <c r="B3" i="2"/>
  <c r="A3" i="2"/>
  <c r="A195" i="2" l="1"/>
  <c r="A194" i="2"/>
  <c r="A19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Пользователь Windows</author>
  </authors>
  <commentList>
    <comment ref="A1" authorId="0" shapeId="0" xr:uid="{00000000-0006-0000-0000-000001000000}">
      <text>
        <r>
          <rPr>
            <sz val="14"/>
            <color indexed="81"/>
            <rFont val="Times New Roman"/>
            <family val="1"/>
            <charset val="204"/>
          </rPr>
          <t>Дата заключения договора займа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2" authorId="0" shapeId="0" xr:uid="{00000000-0006-0000-0000-000005000000}">
      <text>
        <r>
          <rPr>
            <sz val="14"/>
            <color indexed="81"/>
            <rFont val="Times New Roman"/>
            <family val="1"/>
            <charset val="204"/>
          </rPr>
          <t>1.Микропредприятие;
2. Малое предприятие;
3. Среднее предприятие.</t>
        </r>
      </text>
    </comment>
    <comment ref="E2" authorId="0" shapeId="0" xr:uid="{00000000-0006-0000-0000-000006000000}">
      <text>
        <r>
          <rPr>
            <sz val="14"/>
            <color indexed="81"/>
            <rFont val="Times New Roman"/>
            <family val="1"/>
            <charset val="204"/>
          </rPr>
          <t>Финансовая поддержка</t>
        </r>
      </text>
    </comment>
    <comment ref="F2" authorId="0" shapeId="0" xr:uid="{00000000-0006-0000-0000-000007000000}">
      <text>
        <r>
          <rPr>
            <sz val="14"/>
            <color indexed="81"/>
            <rFont val="Times New Roman"/>
            <family val="1"/>
            <charset val="204"/>
          </rPr>
          <t>Предоставление микрозайма</t>
        </r>
      </text>
    </comment>
    <comment ref="H2" authorId="0" shapeId="0" xr:uid="{00000000-0006-0000-0000-000008000000}">
      <text>
        <r>
          <rPr>
            <sz val="14"/>
            <color indexed="81"/>
            <rFont val="Times New Roman"/>
            <family val="1"/>
            <charset val="204"/>
          </rPr>
          <t>указывается размер микрозайма и % ставка</t>
        </r>
      </text>
    </comment>
    <comment ref="I2" authorId="0" shapeId="0" xr:uid="{00000000-0006-0000-0000-000009000000}">
      <text>
        <r>
          <rPr>
            <sz val="14"/>
            <color indexed="81"/>
            <rFont val="Times New Roman"/>
            <family val="1"/>
            <charset val="204"/>
          </rPr>
          <t>Указывается дата окончания договора займа</t>
        </r>
      </text>
    </comment>
  </commentList>
</comments>
</file>

<file path=xl/sharedStrings.xml><?xml version="1.0" encoding="utf-8"?>
<sst xmlns="http://schemas.openxmlformats.org/spreadsheetml/2006/main" count="2777" uniqueCount="540">
  <si>
    <t>Дата принятия решения о предоставлении или прекращении оказания поддержки</t>
  </si>
  <si>
    <t>Сведения о предоставленной поддержке</t>
  </si>
  <si>
    <t>идентификационный номер налогоплательщика (ИНН)</t>
  </si>
  <si>
    <t>категория субъекта малого и среднего предпринимательства</t>
  </si>
  <si>
    <t>форма поддержки</t>
  </si>
  <si>
    <t>вид поддержки</t>
  </si>
  <si>
    <t>размер поддержки</t>
  </si>
  <si>
    <t>наименование юридического лица или фамилия, имя и (при наличии) отчество индивидуального предпринимателя</t>
  </si>
  <si>
    <t>Размер процентной ставки по займу</t>
  </si>
  <si>
    <t>ООО "Урал-Полимер-Лак"</t>
  </si>
  <si>
    <t>№ п/п</t>
  </si>
  <si>
    <t>Полное наименование субъекта малого и среднего предпринимательства</t>
  </si>
  <si>
    <t>Организационно-правовая форма субъекта малого и среднего предпринимательства</t>
  </si>
  <si>
    <t>ИНН субъекта малого и среднего предпринимательства</t>
  </si>
  <si>
    <t>Используемая субъектом малого и среднего предпринимательства система налогообложения</t>
  </si>
  <si>
    <t>Основной вид экономической деятельности субъекта малого и среднего предпринимательства по ОКВЭД</t>
  </si>
  <si>
    <t>Размер предоставленной субъекту малого и среднего предпринимательства финансовой поддержки, тыс. руб.</t>
  </si>
  <si>
    <t>Наименование мероприятия государственной поддержки малого и среднего предпринимательства</t>
  </si>
  <si>
    <t>Цель оказания финансовой поддержки субъектам малого и среднего предпринимтельства</t>
  </si>
  <si>
    <t>Оборот средних организаций, малых предприятий, микропредприятий (без учета налога на добавленную стоимость, акцизов и иных обязательных платежей) или объем выручки от  продажи товаров, продукции, работ и услуг для индивидуальных предпринимателей (без учета НДС, акцизов и иных обязательных платежей), тыс. руб.</t>
  </si>
  <si>
    <t>Среднесписочная численность работников (без внешних совместителей), чел.</t>
  </si>
  <si>
    <t>Объем налогов, сборов, страховых взносов, уплаченных в бюджетную систему Российской Федерации (без учета налога на добавленную стоимость и акцизов), тыс. руб.</t>
  </si>
  <si>
    <t>Объем инвестиций в основной капитал, тыс. руб.</t>
  </si>
  <si>
    <t>Средняя заработная плата  на одного работника субъекта малого и среднего предпринимательства</t>
  </si>
  <si>
    <t>за счет средств федерального бюджета</t>
  </si>
  <si>
    <t>за счет средств бюджета субъекта Российской Федерации</t>
  </si>
  <si>
    <t>город</t>
  </si>
  <si>
    <t>Челябинск</t>
  </si>
  <si>
    <t>Еманжелинск</t>
  </si>
  <si>
    <t>Верхний Уфалей</t>
  </si>
  <si>
    <t>Сатка</t>
  </si>
  <si>
    <t>Троицк</t>
  </si>
  <si>
    <t>Магнитогорск</t>
  </si>
  <si>
    <t>ООО "ПромАрмСтрой"</t>
  </si>
  <si>
    <t>Копейск</t>
  </si>
  <si>
    <t>ООО "Стройметиз"</t>
  </si>
  <si>
    <t>Южноуральск</t>
  </si>
  <si>
    <t>ООО "Техносклад"</t>
  </si>
  <si>
    <t>ООО "РуссМаш"</t>
  </si>
  <si>
    <t>Миасс</t>
  </si>
  <si>
    <t>Программа</t>
  </si>
  <si>
    <t>Озерск</t>
  </si>
  <si>
    <t>Коркино</t>
  </si>
  <si>
    <t>ИП Гетман Т.Б.</t>
  </si>
  <si>
    <t>ООО "Моттекс"</t>
  </si>
  <si>
    <t>Трехгорный</t>
  </si>
  <si>
    <t>Снежинск</t>
  </si>
  <si>
    <t>Златоуст</t>
  </si>
  <si>
    <t>Кыштым</t>
  </si>
  <si>
    <t>ИП Хомякова Е.В.</t>
  </si>
  <si>
    <t>предоставление микрозайма</t>
  </si>
  <si>
    <t>ООО "Квадрат"</t>
  </si>
  <si>
    <t>финансовая поддержка</t>
  </si>
  <si>
    <t>Индивидуальный предприниматель</t>
  </si>
  <si>
    <t>малое предприятие</t>
  </si>
  <si>
    <t>Чебаркуль</t>
  </si>
  <si>
    <t xml:space="preserve">                       </t>
  </si>
  <si>
    <t>ООО ПКП "Гидромехсервис"</t>
  </si>
  <si>
    <t>ИП Лопатко А.В.</t>
  </si>
  <si>
    <t>Куса</t>
  </si>
  <si>
    <t>ООО "Регионтранзит"</t>
  </si>
  <si>
    <t>ООО "Даминарт"</t>
  </si>
  <si>
    <t>срок оказания поддержки с…. По ….</t>
  </si>
  <si>
    <t>ООО "Норд-Агрегат"</t>
  </si>
  <si>
    <t>ООО "Новые фасады"</t>
  </si>
  <si>
    <t>ООО "Сити-партнер"</t>
  </si>
  <si>
    <t>ООО "Калачевский завод комбикормов"</t>
  </si>
  <si>
    <t>ИП Лейканд К.А.</t>
  </si>
  <si>
    <t>предоставление займа</t>
  </si>
  <si>
    <t>за год, предшествующий году оказания финансовой поддержки (2019г.)</t>
  </si>
  <si>
    <t>за год, в котором оказана финансовая поддержка (2020г.)</t>
  </si>
  <si>
    <t>за год, следующий за годом оказания финансовой поддержки (2021г.)</t>
  </si>
  <si>
    <t>на 1 января года, предшествующего году оказания финансовой поддержки (на 1 января 2019)</t>
  </si>
  <si>
    <t>на 1 января  года, в котором оказана финансовая поддержка (на 1 января 2020)</t>
  </si>
  <si>
    <t>на 1 января  года, следующего за годом оказания финансовой поддержки (на 1 января 2021)</t>
  </si>
  <si>
    <t>ИП Ярыгина И.Г.</t>
  </si>
  <si>
    <t>рефинансирование</t>
  </si>
  <si>
    <t>Моногород-Рефинансирование</t>
  </si>
  <si>
    <t>микропредприятие</t>
  </si>
  <si>
    <t>Общество с ограниченной ответственностью</t>
  </si>
  <si>
    <t>Универсальный</t>
  </si>
  <si>
    <t>пополнение оборотных средств</t>
  </si>
  <si>
    <t>Моногород-Универсальный</t>
  </si>
  <si>
    <t>ООО "д'Элфин"</t>
  </si>
  <si>
    <t>ИП Виноградов М.В.</t>
  </si>
  <si>
    <t>инвестиционные цели</t>
  </si>
  <si>
    <t>ООО «Уралпромкомплект»</t>
  </si>
  <si>
    <t>ИП Маше Н.Ю.</t>
  </si>
  <si>
    <t>ООО "Визард"</t>
  </si>
  <si>
    <t>ООО "Никон"</t>
  </si>
  <si>
    <t>10.01.2020 по 09.01.2023</t>
  </si>
  <si>
    <t>28.01.2020 по 27.07.2021</t>
  </si>
  <si>
    <t>29.01.2020 по 28.07.2021</t>
  </si>
  <si>
    <t>05.02.2020 по 03.02.2023</t>
  </si>
  <si>
    <t>05.02.2020 по 04.08.2021</t>
  </si>
  <si>
    <t>07.02.2020 по 06.08.2021</t>
  </si>
  <si>
    <t>Рефинансирование</t>
  </si>
  <si>
    <t>Возобновляемый</t>
  </si>
  <si>
    <t>ООО "ТД "Монолит"</t>
  </si>
  <si>
    <t xml:space="preserve">ООО "Челлак-Сервис" </t>
  </si>
  <si>
    <t>ООО "Е-Сервис"</t>
  </si>
  <si>
    <t>ИП Архиреев Е.В.</t>
  </si>
  <si>
    <t>ООО НПО "Полимер-Стройконструкция"</t>
  </si>
  <si>
    <t>13.02.2020 по 11.02.2022</t>
  </si>
  <si>
    <t>13.02.2020 по 12.08.2021</t>
  </si>
  <si>
    <t>17.02.2020 по 16.02.2023</t>
  </si>
  <si>
    <t>19.02.2020 по  18.08.2021</t>
  </si>
  <si>
    <t>21.02.2020 по  20.08.2021</t>
  </si>
  <si>
    <t xml:space="preserve">ООО «Альтернатива» </t>
  </si>
  <si>
    <t>ООО ЧОП "Блок"</t>
  </si>
  <si>
    <t>ИП Ценнер  О.В.</t>
  </si>
  <si>
    <t>ИП Романчиков Д.Г.</t>
  </si>
  <si>
    <t>ИП Сапегина С.Г.</t>
  </si>
  <si>
    <t>ООО "Абсолют-Строй"</t>
  </si>
  <si>
    <t xml:space="preserve">ООО "Транзит-Урал" </t>
  </si>
  <si>
    <t>03.03.2020 по  31.08.2021</t>
  </si>
  <si>
    <t>05.03.2020 по  02.09.2021</t>
  </si>
  <si>
    <t>12.03.2020 по  09.09.2021</t>
  </si>
  <si>
    <t>13.03.2020 по  13.03.2023</t>
  </si>
  <si>
    <t>16.03.2020 по  13.09.2021</t>
  </si>
  <si>
    <t>17.03.2020 по  14.09.2021</t>
  </si>
  <si>
    <t>20.03.2020 по  17.09.2021</t>
  </si>
  <si>
    <t>ОСН</t>
  </si>
  <si>
    <t>УСН</t>
  </si>
  <si>
    <t>46.73.4</t>
  </si>
  <si>
    <t>45.31</t>
  </si>
  <si>
    <t>68.20.2</t>
  </si>
  <si>
    <t>ООО "ОП "Право Роста"</t>
  </si>
  <si>
    <t>ООО "Крупы Урала"</t>
  </si>
  <si>
    <t>ООО "ОО "М'ОСА"</t>
  </si>
  <si>
    <t>ООО ПКФ "Жемчужина"</t>
  </si>
  <si>
    <t>ООО ЛМЗ "Беркут"</t>
  </si>
  <si>
    <t>Моногород-Старт</t>
  </si>
  <si>
    <t>ООО "Малахит"</t>
  </si>
  <si>
    <t>ООО УралПолимерЛак</t>
  </si>
  <si>
    <t>Моногород-Возобновляемый</t>
  </si>
  <si>
    <t>ООО "Энсо"</t>
  </si>
  <si>
    <t>ООО "Оптовые решения"</t>
  </si>
  <si>
    <t>ЗАО "Аизовец"</t>
  </si>
  <si>
    <t>25.03.2020 по  22.09.2021</t>
  </si>
  <si>
    <t>26.03.2020 по  23.09.2021</t>
  </si>
  <si>
    <t>13.04.2020 по  11.10.2021</t>
  </si>
  <si>
    <t>ООО ЗТО "Поток"</t>
  </si>
  <si>
    <t>ООО "Тепловозсервис"</t>
  </si>
  <si>
    <t>ООО "Уралреммаш"</t>
  </si>
  <si>
    <t>16.04.2020 по  14.10.2021</t>
  </si>
  <si>
    <t>ИП Бодрягин А.В.</t>
  </si>
  <si>
    <t>ООО "Уралспецметалл"</t>
  </si>
  <si>
    <t>ИП Сарафина Н.В.</t>
  </si>
  <si>
    <t>ООО "УМЗ"</t>
  </si>
  <si>
    <t>ООО "Квант"</t>
  </si>
  <si>
    <t>ООО "Вендми"</t>
  </si>
  <si>
    <t>АО НПК "ТЕКО"</t>
  </si>
  <si>
    <t>ООО Турбюро Спутник</t>
  </si>
  <si>
    <t>ООО СКБ "Индукция"</t>
  </si>
  <si>
    <t>ООО "А-фреш"</t>
  </si>
  <si>
    <t>ООО "ИТЕК ББМВ"</t>
  </si>
  <si>
    <t>ООО "Энергия-Источник"</t>
  </si>
  <si>
    <t>ООО СТК "Успех"</t>
  </si>
  <si>
    <t>Антивирус</t>
  </si>
  <si>
    <t>среднее предприятие</t>
  </si>
  <si>
    <t>ИП Лукашова О.С.</t>
  </si>
  <si>
    <t>ООО Омега Транс</t>
  </si>
  <si>
    <t>оплата субподрядных работ</t>
  </si>
  <si>
    <t>ООО ИТЦ УКАВТ</t>
  </si>
  <si>
    <t>выплата заработной платы персоналу</t>
  </si>
  <si>
    <t>ООО "Первый поставщик"</t>
  </si>
  <si>
    <t>Юрюзань</t>
  </si>
  <si>
    <t>ООО ТД "Линда"</t>
  </si>
  <si>
    <t>ИП Степанов Е.С.</t>
  </si>
  <si>
    <t>07.05.2020 по 05.05.2023</t>
  </si>
  <si>
    <t>07.05.2020 по 03.11.2021</t>
  </si>
  <si>
    <t>08.05.2020 по 05.05.2023</t>
  </si>
  <si>
    <t>12.05.2020 по 11.05.2023</t>
  </si>
  <si>
    <t>12.05.2020 по 09.11.2021</t>
  </si>
  <si>
    <t>13.05.2020 по 12.05.2023</t>
  </si>
  <si>
    <t>ООО "Трансресурс"</t>
  </si>
  <si>
    <t>ООО "ЕМТ-Реммаш"</t>
  </si>
  <si>
    <t>ООО "Фабрика мебели "Квинта"</t>
  </si>
  <si>
    <t>14.05.2020 по 12.05.2023</t>
  </si>
  <si>
    <t>15.05.2020 по 12.05.2023</t>
  </si>
  <si>
    <t>ООО "Деливэри +"</t>
  </si>
  <si>
    <t>Универальный</t>
  </si>
  <si>
    <t>Увелка</t>
  </si>
  <si>
    <t xml:space="preserve">Еманжелинский </t>
  </si>
  <si>
    <t>ООО "Хороший чай"</t>
  </si>
  <si>
    <t>ООО "ЭлЮнит"</t>
  </si>
  <si>
    <t>ООО ТД "Прайд"</t>
  </si>
  <si>
    <t>ИП Морозов А.В.</t>
  </si>
  <si>
    <t>Усть-Катав</t>
  </si>
  <si>
    <t>ООО "Миракур"</t>
  </si>
  <si>
    <t>ИП Курлыкова В.В.</t>
  </si>
  <si>
    <t>ЗАО ТД " Челябспецсталь"</t>
  </si>
  <si>
    <t>18.05.2020 по 17.05.2023</t>
  </si>
  <si>
    <t>19.05.2020 по 18.05.2023</t>
  </si>
  <si>
    <t>20.05.2020 по 19.05.2023</t>
  </si>
  <si>
    <t>ООО "Транзит ДМ"</t>
  </si>
  <si>
    <t>ООО "Браво"</t>
  </si>
  <si>
    <t>ООО ТК "Орлан Миасс"</t>
  </si>
  <si>
    <t>21.05.2020 по 19.05.2023</t>
  </si>
  <si>
    <t>22.05.2020 по 19.05.2023</t>
  </si>
  <si>
    <t>ООО СК "ЧелСтрой"</t>
  </si>
  <si>
    <t>ИП Болдов М.Ю.</t>
  </si>
  <si>
    <t>ИП Кынкурогов В.И.</t>
  </si>
  <si>
    <t>25.05.2020 по 24.05.2023</t>
  </si>
  <si>
    <t>26.05.2020 по 25.05.2023</t>
  </si>
  <si>
    <t>28.05.2020 по 26.05.2023</t>
  </si>
  <si>
    <t>ООО "Изотоп"</t>
  </si>
  <si>
    <t>ИП Харитонов А.Г.</t>
  </si>
  <si>
    <t>ЗАО "УЗПТ "МАЯК"</t>
  </si>
  <si>
    <t>ИП Байтингер Н.В.</t>
  </si>
  <si>
    <t>ООО "СТК"МАГ"</t>
  </si>
  <si>
    <t>ИП Наурзбаев Р.Р.</t>
  </si>
  <si>
    <t>ООО "Гольфстрим"</t>
  </si>
  <si>
    <t>ООО "Транспортная Логистическая Компания"</t>
  </si>
  <si>
    <t>ООО "ТК "Интерджет"</t>
  </si>
  <si>
    <t>29.05.2020 по 26.05.2023</t>
  </si>
  <si>
    <t>01.06.2020 по 31.05.2023</t>
  </si>
  <si>
    <t>02.06.2020 по 01.06.2023</t>
  </si>
  <si>
    <t>ИП Тренкина Н.Б.</t>
  </si>
  <si>
    <t>Нязепетровск</t>
  </si>
  <si>
    <t>ООО "МИАН"</t>
  </si>
  <si>
    <t>ИП Малькова Т.В.</t>
  </si>
  <si>
    <t>ООО "Спецгазтранссервис"</t>
  </si>
  <si>
    <t>ООО "Уфалейский трикотаж"</t>
  </si>
  <si>
    <t>ООО "Чистый дом Урал"</t>
  </si>
  <si>
    <t>ИП Петровский И.А.</t>
  </si>
  <si>
    <t>ООО НПК "Соединение"</t>
  </si>
  <si>
    <t>ИП Сергиенко В.И.</t>
  </si>
  <si>
    <t>ООО "Развитие"</t>
  </si>
  <si>
    <t>ООО "Нептун"</t>
  </si>
  <si>
    <t>ООО "Уралспецмонтаж"</t>
  </si>
  <si>
    <t>04.06.2020 по 02.06.2023</t>
  </si>
  <si>
    <t>05.06.2020 по 02.06.2023</t>
  </si>
  <si>
    <t>08.06.2020 по 07.06.2023</t>
  </si>
  <si>
    <t>09.06.2020 по 08.06.2023</t>
  </si>
  <si>
    <t>10.06.2020 по 09.06.2023</t>
  </si>
  <si>
    <t xml:space="preserve"> ООО "СпецТрейд"</t>
  </si>
  <si>
    <t>ООО "Спецавтоматика"</t>
  </si>
  <si>
    <t>ООО "Премиум Класс"</t>
  </si>
  <si>
    <t>ИП Широков А.А.</t>
  </si>
  <si>
    <t>11.06.2020 по 09.06.2023</t>
  </si>
  <si>
    <t>15.06.2020 по 14.06.2023</t>
  </si>
  <si>
    <t>16.06.2020 по 15.06.2023</t>
  </si>
  <si>
    <t>ООО ТПК "Жилмебстрой"</t>
  </si>
  <si>
    <t>ООО ПКФ "Регион"</t>
  </si>
  <si>
    <t>ООО "Фьюче Энерджи"</t>
  </si>
  <si>
    <t>ООО "Металлические сетки"</t>
  </si>
  <si>
    <t>ИП Коровкин В.В.</t>
  </si>
  <si>
    <t>ООО "Акваком"</t>
  </si>
  <si>
    <t>18.06.2020 по 16.06.2023</t>
  </si>
  <si>
    <t>19.06.2020 по 16.06.2023</t>
  </si>
  <si>
    <t>22.06.2020 по 21.06.2023</t>
  </si>
  <si>
    <t>29.06.2020 по 28.06.2023</t>
  </si>
  <si>
    <t>23.61</t>
  </si>
  <si>
    <t>25.62</t>
  </si>
  <si>
    <t>26.51</t>
  </si>
  <si>
    <t>68.20</t>
  </si>
  <si>
    <t>28.14</t>
  </si>
  <si>
    <t>68.31</t>
  </si>
  <si>
    <t>52.29</t>
  </si>
  <si>
    <t>79.11</t>
  </si>
  <si>
    <t>47.29</t>
  </si>
  <si>
    <t>46.90</t>
  </si>
  <si>
    <t>36.11</t>
  </si>
  <si>
    <t>46.32</t>
  </si>
  <si>
    <t>49.41</t>
  </si>
  <si>
    <t>46.69</t>
  </si>
  <si>
    <t>46.33</t>
  </si>
  <si>
    <t>66.2</t>
  </si>
  <si>
    <t>45.20</t>
  </si>
  <si>
    <t>49.41.3</t>
  </si>
  <si>
    <t>43.21</t>
  </si>
  <si>
    <t>47.78.9</t>
  </si>
  <si>
    <t>УСН, ЕНВД</t>
  </si>
  <si>
    <t>46.69.3</t>
  </si>
  <si>
    <t>46.18</t>
  </si>
  <si>
    <t>46.73.6</t>
  </si>
  <si>
    <t>ОСН, ЕНВД</t>
  </si>
  <si>
    <t>80.10</t>
  </si>
  <si>
    <t>82.11</t>
  </si>
  <si>
    <t>10.8</t>
  </si>
  <si>
    <t>27.9</t>
  </si>
  <si>
    <t>85.41</t>
  </si>
  <si>
    <t>46.31</t>
  </si>
  <si>
    <t>47.61</t>
  </si>
  <si>
    <t>26.5</t>
  </si>
  <si>
    <t>49.41.2</t>
  </si>
  <si>
    <t>46.69.5</t>
  </si>
  <si>
    <t>46.12.22</t>
  </si>
  <si>
    <t>47.52.73</t>
  </si>
  <si>
    <t>ЕНВД</t>
  </si>
  <si>
    <t>41.20</t>
  </si>
  <si>
    <t>47.72</t>
  </si>
  <si>
    <t>14.13</t>
  </si>
  <si>
    <t>47.9</t>
  </si>
  <si>
    <t>патент</t>
  </si>
  <si>
    <t>47.75</t>
  </si>
  <si>
    <t>81.22</t>
  </si>
  <si>
    <t>46.51</t>
  </si>
  <si>
    <t xml:space="preserve">86.90.9 </t>
  </si>
  <si>
    <t>32.99.8</t>
  </si>
  <si>
    <t>46.73</t>
  </si>
  <si>
    <t>23.99</t>
  </si>
  <si>
    <t>47.59.9</t>
  </si>
  <si>
    <t>10.61</t>
  </si>
  <si>
    <t>10.51.4</t>
  </si>
  <si>
    <t>49.41.1</t>
  </si>
  <si>
    <t>14.19</t>
  </si>
  <si>
    <t>55.1</t>
  </si>
  <si>
    <t>31.02</t>
  </si>
  <si>
    <t>46.72</t>
  </si>
  <si>
    <t>72.19</t>
  </si>
  <si>
    <t>86</t>
  </si>
  <si>
    <t>11.07.1</t>
  </si>
  <si>
    <t>46.42</t>
  </si>
  <si>
    <t>47.52.7</t>
  </si>
  <si>
    <t>47.41</t>
  </si>
  <si>
    <t>УСН, патент</t>
  </si>
  <si>
    <t>86.21</t>
  </si>
  <si>
    <t>31.01</t>
  </si>
  <si>
    <t>46.62.2</t>
  </si>
  <si>
    <t>ИП Маркова Г.С.</t>
  </si>
  <si>
    <t>ИП Бурдин В.Ф.</t>
  </si>
  <si>
    <t>ООО "Добрый дом"</t>
  </si>
  <si>
    <t>ИП Гожедрянова К.Н.</t>
  </si>
  <si>
    <t>38.32.53</t>
  </si>
  <si>
    <t>55.10</t>
  </si>
  <si>
    <t>47.59</t>
  </si>
  <si>
    <t>26.51.7</t>
  </si>
  <si>
    <t>46.74</t>
  </si>
  <si>
    <t>52.21.1</t>
  </si>
  <si>
    <t>33.17</t>
  </si>
  <si>
    <t>43.39</t>
  </si>
  <si>
    <t>47.22.2</t>
  </si>
  <si>
    <t>16.23</t>
  </si>
  <si>
    <t>ООО "Технозип"</t>
  </si>
  <si>
    <t>ИП Алексахин И.Ю.</t>
  </si>
  <si>
    <t>ООО "Ресурс-М"</t>
  </si>
  <si>
    <t>ИП Субач И.В.</t>
  </si>
  <si>
    <t>ООО ТК "Промреагент"</t>
  </si>
  <si>
    <t>ИП Видгоф М.Б.</t>
  </si>
  <si>
    <t>ИП Макаревич Е.А.</t>
  </si>
  <si>
    <t>02.07.2020 по 30.12.2021</t>
  </si>
  <si>
    <t>09.07.2020 по 31.12.2021</t>
  </si>
  <si>
    <t>оплата налогов, аренды, зарплаты</t>
  </si>
  <si>
    <t>Антивирус 2</t>
  </si>
  <si>
    <t>49.4</t>
  </si>
  <si>
    <t>28.12</t>
  </si>
  <si>
    <t>93.13</t>
  </si>
  <si>
    <t>46.61</t>
  </si>
  <si>
    <t>20.07.2020 по 19.07.2022</t>
  </si>
  <si>
    <t>21.07.2020 по 20.07.2022</t>
  </si>
  <si>
    <t>20.07.2020 по 19.07.2023</t>
  </si>
  <si>
    <t>21.07.2020 по 20.07.2023</t>
  </si>
  <si>
    <t>ИП Шмойлова А.А.</t>
  </si>
  <si>
    <t>ИП Медведева С.А.</t>
  </si>
  <si>
    <t>10.11</t>
  </si>
  <si>
    <t>23.07.2020 по 22.07.2022</t>
  </si>
  <si>
    <t>45.32</t>
  </si>
  <si>
    <t>46.75.2</t>
  </si>
  <si>
    <t>96.03</t>
  </si>
  <si>
    <t>35.11</t>
  </si>
  <si>
    <t>46.32.1</t>
  </si>
  <si>
    <t>ООО "СитиМедиа"</t>
  </si>
  <si>
    <t>73,11</t>
  </si>
  <si>
    <t>56.10</t>
  </si>
  <si>
    <t>ООО"Фэмэли"</t>
  </si>
  <si>
    <t>47.5</t>
  </si>
  <si>
    <t>24.07.2020 по 22.07.2022</t>
  </si>
  <si>
    <t>27.07.2020 по 26.07.2022</t>
  </si>
  <si>
    <t>28.07.2020 по 27.07.2022</t>
  </si>
  <si>
    <t>ИП Еремина А.Н.</t>
  </si>
  <si>
    <t>47.77.2</t>
  </si>
  <si>
    <t>ИП Грачев В.Н.</t>
  </si>
  <si>
    <t>47.1</t>
  </si>
  <si>
    <t>30.07.2020 по 29.07.2022</t>
  </si>
  <si>
    <t>ООО НПП "Промтехэмаль"</t>
  </si>
  <si>
    <t>25.61</t>
  </si>
  <si>
    <t>31.07.2020 по 29.07.2022</t>
  </si>
  <si>
    <t>03.08.2020 по 02.08.2022</t>
  </si>
  <si>
    <t>ООО "Транслига"</t>
  </si>
  <si>
    <t>05.08.2020 по 04.08.2022</t>
  </si>
  <si>
    <t>Катав-Ивановск</t>
  </si>
  <si>
    <t>ИП Потеряев В.И.</t>
  </si>
  <si>
    <t>ООО "Реворк"</t>
  </si>
  <si>
    <t>ООО "НВК Групп"</t>
  </si>
  <si>
    <t>07.08.2020 по 05.08.2022</t>
  </si>
  <si>
    <t>10.08.2020 по 09.08.2022</t>
  </si>
  <si>
    <t>ООО "Промышленная компания "НПП"</t>
  </si>
  <si>
    <t>11.08.2020 по 10.08.2022</t>
  </si>
  <si>
    <t>13.08.2020 по 12.08.2022</t>
  </si>
  <si>
    <t>14.08.2020 по 12.08.2022</t>
  </si>
  <si>
    <t>ООО ТД "Мясной двор"</t>
  </si>
  <si>
    <t>ИП Рыскин Ю.Я.</t>
  </si>
  <si>
    <t>ООО "Навита"</t>
  </si>
  <si>
    <t>17.08.2020 по 16.08.2022</t>
  </si>
  <si>
    <t>ООО "Прибус"</t>
  </si>
  <si>
    <t>ИП Вернигора Г.М.</t>
  </si>
  <si>
    <t>46.38.29</t>
  </si>
  <si>
    <t>ООО "УТК"</t>
  </si>
  <si>
    <t>ИП Князева Е.А.</t>
  </si>
  <si>
    <t>20.08.2020 по 19.08.2022</t>
  </si>
  <si>
    <t>21.08.2020 по 19.08.2022</t>
  </si>
  <si>
    <t>25.08.2020 по 24.08.2022</t>
  </si>
  <si>
    <t>26.08.2020 по 25.08.2022</t>
  </si>
  <si>
    <t>ООО "Стрелец"</t>
  </si>
  <si>
    <t>ООО «ТПК «Фаворит»</t>
  </si>
  <si>
    <t>47.78</t>
  </si>
  <si>
    <t>ИП Карпов А.Л.</t>
  </si>
  <si>
    <t>ООО "ЦАВС"</t>
  </si>
  <si>
    <t>ООО "Лазерная резка металла"</t>
  </si>
  <si>
    <t>01.09.2020 по 31.08.2022</t>
  </si>
  <si>
    <t>07.09.2020 по 06.09.2022</t>
  </si>
  <si>
    <t>47.54</t>
  </si>
  <si>
    <t>08.09.2020 по 07.09.2022</t>
  </si>
  <si>
    <t>ООО "Айс Климат"</t>
  </si>
  <si>
    <t>09.09.2020 по 08.09.2022</t>
  </si>
  <si>
    <t>ООО "Технохолдинг"</t>
  </si>
  <si>
    <t>11.09.2020 по 09.09.2022</t>
  </si>
  <si>
    <t xml:space="preserve">46.90 </t>
  </si>
  <si>
    <t>43.29</t>
  </si>
  <si>
    <t xml:space="preserve">ИП Хасанова Т.Ю. </t>
  </si>
  <si>
    <t>47.59.1</t>
  </si>
  <si>
    <t>ООО "Вита"</t>
  </si>
  <si>
    <t>86.90.9</t>
  </si>
  <si>
    <t>15.09.2020 по 14.09.2022</t>
  </si>
  <si>
    <t>ОСН, патент</t>
  </si>
  <si>
    <t>ОСН, УСН</t>
  </si>
  <si>
    <t>ЕНВД, патент</t>
  </si>
  <si>
    <t>ИП Сажина Ю.В.</t>
  </si>
  <si>
    <t>10.71</t>
  </si>
  <si>
    <t>ООО ИСК "ИМПЕРИЯ"</t>
  </si>
  <si>
    <t>43.99</t>
  </si>
  <si>
    <t>24.09.2020 по 23.09.2022</t>
  </si>
  <si>
    <t>01.10.2020 по 30.09.2022</t>
  </si>
  <si>
    <t>ИП Огилько А.В.</t>
  </si>
  <si>
    <t>пос.Аргаяш</t>
  </si>
  <si>
    <t>ООО «ПромМаш-Че»</t>
  </si>
  <si>
    <t>25.11</t>
  </si>
  <si>
    <t>47.73</t>
  </si>
  <si>
    <t xml:space="preserve">ООО «Нордбетон» </t>
  </si>
  <si>
    <t xml:space="preserve">ООО «Бюро технологической оснастки и механической обработки» </t>
  </si>
  <si>
    <t>23.63</t>
  </si>
  <si>
    <t>ООО "Лабмет"</t>
  </si>
  <si>
    <t>ООО НПК  ИНКО</t>
  </si>
  <si>
    <t>15.10.2020 по 14.10.2022</t>
  </si>
  <si>
    <t>16.10.2020 по 14.10.2022</t>
  </si>
  <si>
    <t>13.10.2020 по 12.10.2022</t>
  </si>
  <si>
    <t>07.10.2020 по 06.10.2022</t>
  </si>
  <si>
    <t>09.10.2020 по 07.10.2022</t>
  </si>
  <si>
    <t>ООО ТД "Электроника"</t>
  </si>
  <si>
    <t>ООО НПП «Нефтепроммаш»</t>
  </si>
  <si>
    <t>46.6</t>
  </si>
  <si>
    <t>28.29</t>
  </si>
  <si>
    <t>ИП Золотарев С.И.</t>
  </si>
  <si>
    <t>52.23</t>
  </si>
  <si>
    <t>20.10.2020 по 19.10.2022</t>
  </si>
  <si>
    <t>47.52</t>
  </si>
  <si>
    <t>22.10.2020 по 21.10.2022</t>
  </si>
  <si>
    <t xml:space="preserve">ООО «Желдорпром» </t>
  </si>
  <si>
    <t>24.10.7</t>
  </si>
  <si>
    <t>ООО "А2"</t>
  </si>
  <si>
    <t>29.32.3</t>
  </si>
  <si>
    <t>27.10.2020 по 26.10.2022</t>
  </si>
  <si>
    <t>ИП Векшин И.Д.</t>
  </si>
  <si>
    <t>OOO "Уральский завод теплообменного оборудования"</t>
  </si>
  <si>
    <t>28.25.1</t>
  </si>
  <si>
    <t>29.10.2020 по 28.10.2022</t>
  </si>
  <si>
    <t xml:space="preserve">ООО «Инком-Урал» </t>
  </si>
  <si>
    <t>45.3</t>
  </si>
  <si>
    <t>ИП Курочкина Л.С.</t>
  </si>
  <si>
    <t>ИП Курочкин Е.В.</t>
  </si>
  <si>
    <t>УСН+ЕНВД</t>
  </si>
  <si>
    <t>03.11.2020 по 02.11.2022</t>
  </si>
  <si>
    <t>05.11.2020 по 03.11.2022</t>
  </si>
  <si>
    <t>ООО "Наполеон Групп"</t>
  </si>
  <si>
    <t>46.37</t>
  </si>
  <si>
    <t>АО "Элис"</t>
  </si>
  <si>
    <t>73.11</t>
  </si>
  <si>
    <t xml:space="preserve">ООО "СКВ"  </t>
  </si>
  <si>
    <t>12.11.2020 по 11.11.2022</t>
  </si>
  <si>
    <t>17.11.2020 по 16.11.2022</t>
  </si>
  <si>
    <t>25.93</t>
  </si>
  <si>
    <t>ООО "Продторг"</t>
  </si>
  <si>
    <t>ИП Мхитарян К.Ф.</t>
  </si>
  <si>
    <t>Сосновский р-н</t>
  </si>
  <si>
    <t>ООО "Техторгагро"</t>
  </si>
  <si>
    <t>ИП Бронников И.Н.</t>
  </si>
  <si>
    <t>ООО "УралПлазМаш"</t>
  </si>
  <si>
    <t>ООО ЛК "Адельтранс"</t>
  </si>
  <si>
    <t>28.92</t>
  </si>
  <si>
    <t>ООО "ТД "Викас"</t>
  </si>
  <si>
    <t>46.49.49</t>
  </si>
  <si>
    <t>ООО "Челябтехгаз"</t>
  </si>
  <si>
    <t>20.11</t>
  </si>
  <si>
    <t>47.43</t>
  </si>
  <si>
    <t>19.11.2020 по 18.11.2022</t>
  </si>
  <si>
    <t>24.11.2020 по 23.11.2022</t>
  </si>
  <si>
    <t>ООО МТК "Орбита"</t>
  </si>
  <si>
    <t>25.11.2020 по 24.11.2022</t>
  </si>
  <si>
    <t>49.20</t>
  </si>
  <si>
    <t>4,25</t>
  </si>
  <si>
    <t>47.22</t>
  </si>
  <si>
    <t>10.92</t>
  </si>
  <si>
    <t>оплата товара по договору</t>
  </si>
  <si>
    <t>выплата заработной платы, оплата налогов</t>
  </si>
  <si>
    <t>26.11.2020 по 25.11.2022</t>
  </si>
  <si>
    <t>27.11.2020 по 25.11.2022</t>
  </si>
  <si>
    <t>ИП Кичигин М.П.</t>
  </si>
  <si>
    <t>ИП Миронова С.Ю.</t>
  </si>
  <si>
    <t xml:space="preserve">ООО Завод ЖБИ «Урал» </t>
  </si>
  <si>
    <t>ИП Гвоздев М.Б</t>
  </si>
  <si>
    <t>ООО "УралЛесТорг"</t>
  </si>
  <si>
    <t>16.10</t>
  </si>
  <si>
    <t>01.12.2020 по 30.11.2022</t>
  </si>
  <si>
    <t>02.12.2020 по 01.12.2022</t>
  </si>
  <si>
    <t>ИП Шаров А.Б.</t>
  </si>
  <si>
    <t>43.12</t>
  </si>
  <si>
    <t>23</t>
  </si>
  <si>
    <t>38.11</t>
  </si>
  <si>
    <t>ООО  "Альпиндустрия"</t>
  </si>
  <si>
    <t>ООО "Р.О.С.Энерго-Чел"</t>
  </si>
  <si>
    <t>04.12.2020 по 02.12.2022</t>
  </si>
  <si>
    <t>07.12.2020 по 06.12.2022</t>
  </si>
  <si>
    <t>08.12.2020 по 07.12.2022</t>
  </si>
  <si>
    <t>ООО "Оптимум"</t>
  </si>
  <si>
    <t>47.7</t>
  </si>
  <si>
    <t>62.01</t>
  </si>
  <si>
    <t>09.12.2020 по 08.12.2022</t>
  </si>
  <si>
    <t>10.12.2020 по 09.12.2022</t>
  </si>
  <si>
    <t>11.12.2020 по 09.12.2022</t>
  </si>
  <si>
    <t>ООО "Торговый дом "Итон"</t>
  </si>
  <si>
    <t>10.13</t>
  </si>
  <si>
    <t xml:space="preserve">ООО "Вселенная красоты" </t>
  </si>
  <si>
    <t>96.02</t>
  </si>
  <si>
    <t>16.12.2020 по 15.12.2022</t>
  </si>
  <si>
    <t>17.12.2020 по 16.12.2022</t>
  </si>
  <si>
    <t>18.12.2020 по 16.12.2022</t>
  </si>
  <si>
    <t>Антивирус /моногород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</si>
</sst>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"/>
    <numFmt numFmtId="166" formatCode="_-* #,##0\ _₽_-;\-* #,##0\ _₽_-;_-* &quot;-&quot;??\ _₽_-;_-@_-"/>
    <numFmt numFmtId="167" formatCode="0.000"/>
  </numFmts>
  <fonts count="25" x14ac:knownFonts="1">
    <font>
      <sz val="11"/>
      <color theme="1"/>
      <name val="Calibri"/>
      <family val="2"/>
      <charset val="204"/>
      <scheme val="minor"/>
    </font>
    <font>
      <sz val="14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8"/>
      <name val="Arial"/>
      <family val="2"/>
    </font>
    <font>
      <sz val="9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1"/>
      <color rgb="FF4C4C4C"/>
      <name val="Arial"/>
      <family val="2"/>
      <charset val="204"/>
    </font>
    <font>
      <sz val="12"/>
      <color indexed="6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21" fillId="0" borderId="0"/>
  </cellStyleXfs>
  <cellXfs count="131">
    <xf numFmtId="0" fontId="0" fillId="0" borderId="0" xfId="0"/>
    <xf numFmtId="0" fontId="4" fillId="0" borderId="1" xfId="2" applyBorder="1" applyAlignment="1">
      <alignment horizontal="right"/>
    </xf>
    <xf numFmtId="0" fontId="4" fillId="0" borderId="1" xfId="2" applyBorder="1" applyAlignment="1">
      <alignment horizontal="right" vertical="top" wrapText="1"/>
    </xf>
    <xf numFmtId="49" fontId="4" fillId="0" borderId="1" xfId="2" applyNumberFormat="1" applyBorder="1" applyAlignment="1">
      <alignment horizontal="right"/>
    </xf>
    <xf numFmtId="0" fontId="4" fillId="0" borderId="1" xfId="2" applyBorder="1"/>
    <xf numFmtId="0" fontId="7" fillId="0" borderId="1" xfId="2" applyFont="1" applyBorder="1" applyAlignment="1">
      <alignment horizontal="right"/>
    </xf>
    <xf numFmtId="0" fontId="13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4" fillId="0" borderId="6" xfId="2" applyBorder="1" applyAlignment="1">
      <alignment horizontal="right"/>
    </xf>
    <xf numFmtId="166" fontId="10" fillId="0" borderId="1" xfId="1" applyNumberFormat="1" applyFont="1" applyBorder="1" applyAlignment="1">
      <alignment horizontal="center" vertical="center"/>
    </xf>
    <xf numFmtId="49" fontId="14" fillId="0" borderId="1" xfId="2" applyNumberFormat="1" applyFont="1" applyBorder="1" applyAlignment="1">
      <alignment horizontal="center" vertical="center"/>
    </xf>
    <xf numFmtId="166" fontId="14" fillId="0" borderId="1" xfId="1" applyNumberFormat="1" applyFont="1" applyBorder="1" applyAlignment="1">
      <alignment horizontal="center" vertical="center" wrapText="1"/>
    </xf>
    <xf numFmtId="166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/>
    </xf>
    <xf numFmtId="166" fontId="9" fillId="0" borderId="1" xfId="1" applyNumberFormat="1" applyFont="1" applyBorder="1" applyAlignment="1">
      <alignment horizontal="center" vertical="center" wrapText="1"/>
    </xf>
    <xf numFmtId="166" fontId="15" fillId="0" borderId="1" xfId="1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right" vertical="top" wrapText="1"/>
    </xf>
    <xf numFmtId="166" fontId="9" fillId="0" borderId="1" xfId="1" applyNumberFormat="1" applyFont="1" applyBorder="1" applyAlignment="1">
      <alignment vertical="center" wrapText="1"/>
    </xf>
    <xf numFmtId="0" fontId="9" fillId="0" borderId="1" xfId="2" applyFont="1" applyBorder="1" applyAlignment="1">
      <alignment horizontal="right" vertical="top" wrapText="1"/>
    </xf>
    <xf numFmtId="166" fontId="14" fillId="0" borderId="1" xfId="1" applyNumberFormat="1" applyFont="1" applyBorder="1" applyAlignment="1">
      <alignment horizontal="center" vertical="center"/>
    </xf>
    <xf numFmtId="166" fontId="14" fillId="2" borderId="1" xfId="1" applyNumberFormat="1" applyFont="1" applyFill="1" applyBorder="1" applyAlignment="1">
      <alignment horizontal="center" vertical="center"/>
    </xf>
    <xf numFmtId="166" fontId="14" fillId="0" borderId="1" xfId="1" applyNumberFormat="1" applyFont="1" applyBorder="1" applyAlignment="1">
      <alignment vertical="center"/>
    </xf>
    <xf numFmtId="0" fontId="14" fillId="0" borderId="1" xfId="2" applyFont="1" applyBorder="1" applyAlignment="1">
      <alignment horizontal="right"/>
    </xf>
    <xf numFmtId="166" fontId="10" fillId="0" borderId="0" xfId="1" applyNumberFormat="1" applyFont="1" applyAlignment="1">
      <alignment horizontal="center" vertical="center"/>
    </xf>
    <xf numFmtId="0" fontId="14" fillId="0" borderId="1" xfId="2" applyFont="1" applyBorder="1"/>
    <xf numFmtId="0" fontId="14" fillId="0" borderId="1" xfId="2" applyFont="1" applyBorder="1" applyAlignment="1">
      <alignment horizontal="center" vertical="center"/>
    </xf>
    <xf numFmtId="166" fontId="14" fillId="0" borderId="1" xfId="1" applyNumberFormat="1" applyFont="1" applyBorder="1" applyAlignment="1">
      <alignment horizontal="right"/>
    </xf>
    <xf numFmtId="0" fontId="14" fillId="0" borderId="1" xfId="2" applyFont="1" applyBorder="1" applyAlignment="1">
      <alignment horizontal="center"/>
    </xf>
    <xf numFmtId="166" fontId="14" fillId="0" borderId="5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/>
    </xf>
    <xf numFmtId="0" fontId="14" fillId="0" borderId="6" xfId="2" applyFont="1" applyBorder="1" applyAlignment="1">
      <alignment horizontal="right"/>
    </xf>
    <xf numFmtId="0" fontId="14" fillId="0" borderId="6" xfId="2" applyFont="1" applyBorder="1" applyAlignment="1">
      <alignment horizontal="right" wrapText="1"/>
    </xf>
    <xf numFmtId="3" fontId="14" fillId="0" borderId="1" xfId="2" applyNumberFormat="1" applyFont="1" applyBorder="1" applyAlignment="1">
      <alignment horizontal="right"/>
    </xf>
    <xf numFmtId="0" fontId="14" fillId="2" borderId="1" xfId="2" applyFont="1" applyFill="1" applyBorder="1" applyAlignment="1">
      <alignment horizontal="right"/>
    </xf>
    <xf numFmtId="3" fontId="4" fillId="0" borderId="1" xfId="2" applyNumberFormat="1" applyBorder="1" applyAlignment="1">
      <alignment horizontal="right"/>
    </xf>
    <xf numFmtId="0" fontId="4" fillId="2" borderId="1" xfId="2" applyFill="1" applyBorder="1" applyAlignment="1">
      <alignment horizontal="right"/>
    </xf>
    <xf numFmtId="0" fontId="14" fillId="2" borderId="1" xfId="2" applyFont="1" applyFill="1" applyBorder="1" applyAlignment="1">
      <alignment horizontal="right" wrapText="1"/>
    </xf>
    <xf numFmtId="166" fontId="9" fillId="0" borderId="8" xfId="1" applyNumberFormat="1" applyFont="1" applyBorder="1" applyAlignment="1">
      <alignment horizontal="center" vertical="center" wrapText="1"/>
    </xf>
    <xf numFmtId="166" fontId="10" fillId="0" borderId="8" xfId="1" applyNumberFormat="1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/>
    </xf>
    <xf numFmtId="14" fontId="18" fillId="0" borderId="8" xfId="0" applyNumberFormat="1" applyFont="1" applyBorder="1" applyAlignment="1">
      <alignment horizontal="center" vertical="center"/>
    </xf>
    <xf numFmtId="166" fontId="14" fillId="0" borderId="8" xfId="1" applyNumberFormat="1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 wrapText="1"/>
    </xf>
    <xf numFmtId="166" fontId="18" fillId="0" borderId="8" xfId="1" applyNumberFormat="1" applyFont="1" applyFill="1" applyBorder="1" applyAlignment="1">
      <alignment horizontal="center" vertical="center"/>
    </xf>
    <xf numFmtId="166" fontId="9" fillId="0" borderId="8" xfId="1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/>
    </xf>
    <xf numFmtId="49" fontId="14" fillId="0" borderId="8" xfId="2" applyNumberFormat="1" applyFont="1" applyBorder="1" applyAlignment="1">
      <alignment horizontal="center" vertical="center"/>
    </xf>
    <xf numFmtId="49" fontId="14" fillId="2" borderId="8" xfId="2" applyNumberFormat="1" applyFont="1" applyFill="1" applyBorder="1" applyAlignment="1">
      <alignment horizontal="center" vertical="center"/>
    </xf>
    <xf numFmtId="49" fontId="10" fillId="0" borderId="8" xfId="2" applyNumberFormat="1" applyFont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166" fontId="10" fillId="2" borderId="1" xfId="1" applyNumberFormat="1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/>
    </xf>
    <xf numFmtId="2" fontId="18" fillId="0" borderId="8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/>
    </xf>
    <xf numFmtId="166" fontId="18" fillId="2" borderId="9" xfId="1" applyNumberFormat="1" applyFont="1" applyFill="1" applyBorder="1" applyAlignment="1">
      <alignment vertical="center"/>
    </xf>
    <xf numFmtId="14" fontId="18" fillId="2" borderId="8" xfId="0" applyNumberFormat="1" applyFont="1" applyFill="1" applyBorder="1" applyAlignment="1">
      <alignment horizontal="center" vertical="center"/>
    </xf>
    <xf numFmtId="166" fontId="14" fillId="2" borderId="1" xfId="1" applyNumberFormat="1" applyFont="1" applyFill="1" applyBorder="1" applyAlignment="1">
      <alignment horizontal="center" vertical="center" wrapText="1"/>
    </xf>
    <xf numFmtId="166" fontId="18" fillId="0" borderId="8" xfId="1" applyNumberFormat="1" applyFont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center"/>
    </xf>
    <xf numFmtId="166" fontId="14" fillId="0" borderId="8" xfId="1" applyNumberFormat="1" applyFont="1" applyBorder="1" applyAlignment="1">
      <alignment vertical="center" wrapText="1"/>
    </xf>
    <xf numFmtId="166" fontId="18" fillId="2" borderId="8" xfId="1" applyNumberFormat="1" applyFont="1" applyFill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66" fontId="14" fillId="2" borderId="8" xfId="1" applyNumberFormat="1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49" fontId="14" fillId="2" borderId="1" xfId="2" applyNumberFormat="1" applyFont="1" applyFill="1" applyBorder="1" applyAlignment="1">
      <alignment horizontal="center" vertical="center"/>
    </xf>
    <xf numFmtId="0" fontId="14" fillId="2" borderId="8" xfId="2" applyFont="1" applyFill="1" applyBorder="1" applyAlignment="1">
      <alignment horizontal="center" vertical="center"/>
    </xf>
    <xf numFmtId="166" fontId="9" fillId="2" borderId="8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/>
    </xf>
    <xf numFmtId="166" fontId="14" fillId="0" borderId="8" xfId="1" applyNumberFormat="1" applyFont="1" applyFill="1" applyBorder="1" applyAlignment="1">
      <alignment horizontal="center" vertical="center"/>
    </xf>
    <xf numFmtId="166" fontId="14" fillId="0" borderId="1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/>
    </xf>
    <xf numFmtId="166" fontId="9" fillId="0" borderId="8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/>
    </xf>
    <xf numFmtId="49" fontId="14" fillId="2" borderId="1" xfId="1" applyNumberFormat="1" applyFont="1" applyFill="1" applyBorder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center"/>
    </xf>
    <xf numFmtId="49" fontId="9" fillId="0" borderId="8" xfId="1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/>
    </xf>
    <xf numFmtId="2" fontId="18" fillId="2" borderId="8" xfId="0" applyNumberFormat="1" applyFont="1" applyFill="1" applyBorder="1" applyAlignment="1">
      <alignment horizontal="center" vertical="center"/>
    </xf>
    <xf numFmtId="164" fontId="14" fillId="0" borderId="1" xfId="1" applyFont="1" applyFill="1" applyBorder="1" applyAlignment="1">
      <alignment horizontal="center" vertical="center"/>
    </xf>
    <xf numFmtId="49" fontId="14" fillId="2" borderId="8" xfId="1" applyNumberFormat="1" applyFont="1" applyFill="1" applyBorder="1" applyAlignment="1">
      <alignment horizontal="center" vertical="center"/>
    </xf>
    <xf numFmtId="49" fontId="10" fillId="0" borderId="8" xfId="1" applyNumberFormat="1" applyFont="1" applyBorder="1" applyAlignment="1">
      <alignment horizontal="center" vertical="center"/>
    </xf>
    <xf numFmtId="49" fontId="14" fillId="0" borderId="8" xfId="1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/>
    </xf>
    <xf numFmtId="166" fontId="18" fillId="2" borderId="12" xfId="1" applyNumberFormat="1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166" fontId="9" fillId="2" borderId="12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10" fillId="2" borderId="8" xfId="1" applyNumberFormat="1" applyFont="1" applyFill="1" applyBorder="1" applyAlignment="1">
      <alignment vertical="center" wrapText="1"/>
    </xf>
    <xf numFmtId="0" fontId="23" fillId="0" borderId="0" xfId="0" applyFont="1"/>
    <xf numFmtId="49" fontId="10" fillId="0" borderId="0" xfId="0" applyNumberFormat="1" applyFont="1" applyAlignment="1">
      <alignment horizontal="center" vertical="center"/>
    </xf>
    <xf numFmtId="49" fontId="4" fillId="0" borderId="1" xfId="2" applyNumberFormat="1" applyBorder="1" applyAlignment="1">
      <alignment horizontal="center" vertical="center"/>
    </xf>
    <xf numFmtId="166" fontId="14" fillId="0" borderId="8" xfId="1" applyNumberFormat="1" applyFont="1" applyBorder="1" applyAlignment="1">
      <alignment horizontal="center" vertical="center" wrapText="1"/>
    </xf>
    <xf numFmtId="167" fontId="18" fillId="2" borderId="8" xfId="0" applyNumberFormat="1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24" fillId="3" borderId="7" xfId="5" applyFont="1" applyFill="1" applyBorder="1" applyAlignment="1">
      <alignment horizontal="left" vertical="top" wrapText="1"/>
    </xf>
    <xf numFmtId="166" fontId="14" fillId="4" borderId="1" xfId="1" applyNumberFormat="1" applyFont="1" applyFill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horizontal="right" vertical="center" wrapText="1"/>
    </xf>
    <xf numFmtId="0" fontId="5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165" fontId="5" fillId="0" borderId="4" xfId="2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8" fillId="2" borderId="8" xfId="0" applyFont="1" applyFill="1" applyBorder="1" applyAlignment="1" applyProtection="1">
      <alignment horizontal="center" vertical="center" wrapText="1"/>
      <protection locked="0"/>
    </xf>
    <xf numFmtId="0" fontId="18" fillId="2" borderId="13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1" fontId="18" fillId="2" borderId="8" xfId="0" applyNumberFormat="1" applyFont="1" applyFill="1" applyBorder="1" applyAlignment="1">
      <alignment horizontal="center" vertical="center"/>
    </xf>
    <xf numFmtId="166" fontId="18" fillId="2" borderId="1" xfId="1" applyNumberFormat="1" applyFont="1" applyFill="1" applyBorder="1" applyAlignment="1">
      <alignment horizontal="center" vertical="center"/>
    </xf>
    <xf numFmtId="14" fontId="18" fillId="2" borderId="8" xfId="0" applyNumberFormat="1" applyFont="1" applyFill="1" applyBorder="1" applyAlignment="1">
      <alignment horizontal="center" vertical="center" wrapText="1"/>
    </xf>
    <xf numFmtId="2" fontId="18" fillId="2" borderId="8" xfId="1" applyNumberFormat="1" applyFont="1" applyFill="1" applyBorder="1" applyAlignment="1">
      <alignment horizontal="center" vertical="center"/>
    </xf>
    <xf numFmtId="167" fontId="18" fillId="2" borderId="8" xfId="1" applyNumberFormat="1" applyFont="1" applyFill="1" applyBorder="1" applyAlignment="1">
      <alignment horizontal="center" vertical="center"/>
    </xf>
    <xf numFmtId="166" fontId="18" fillId="2" borderId="8" xfId="1" applyNumberFormat="1" applyFont="1" applyFill="1" applyBorder="1" applyAlignment="1">
      <alignment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1" fontId="18" fillId="2" borderId="12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3" xr:uid="{00000000-0005-0000-0000-000001000000}"/>
    <cellStyle name="Обычный 2 2" xfId="4" xr:uid="{00000000-0005-0000-0000-000002000000}"/>
    <cellStyle name="Обычный 3" xfId="2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_Лист1" xfId="5" xr:uid="{00000000-0005-0000-0000-000006000000}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0"/>
  <sheetViews>
    <sheetView tabSelected="1" zoomScale="84" zoomScaleNormal="84" zoomScaleSheetLayoutView="80" workbookViewId="0">
      <pane xSplit="2" ySplit="3" topLeftCell="C4" activePane="bottomRight" state="frozen"/>
      <selection pane="topRight" activeCell="D1" sqref="D1"/>
      <selection pane="bottomLeft" activeCell="A4" sqref="A4"/>
      <selection pane="bottomRight" activeCell="E206" sqref="E206"/>
    </sheetView>
  </sheetViews>
  <sheetFormatPr defaultColWidth="9.140625" defaultRowHeight="12.75" x14ac:dyDescent="0.2"/>
  <cols>
    <col min="1" max="1" width="17.42578125" style="56" customWidth="1"/>
    <col min="2" max="2" width="24.28515625" style="56" customWidth="1"/>
    <col min="3" max="3" width="21.140625" style="56" customWidth="1"/>
    <col min="4" max="4" width="19.85546875" style="56" customWidth="1"/>
    <col min="5" max="5" width="23.42578125" style="56" customWidth="1"/>
    <col min="6" max="6" width="27" style="56" customWidth="1"/>
    <col min="7" max="7" width="12.85546875" style="56" customWidth="1"/>
    <col min="8" max="8" width="13.85546875" style="56" customWidth="1"/>
    <col min="9" max="9" width="15.28515625" style="56" customWidth="1"/>
    <col min="10" max="10" width="14.140625" style="105" customWidth="1"/>
    <col min="11" max="16384" width="9.140625" style="56"/>
  </cols>
  <sheetData>
    <row r="1" spans="1:10" ht="70.5" customHeight="1" x14ac:dyDescent="0.2">
      <c r="A1" s="116" t="s">
        <v>0</v>
      </c>
      <c r="B1" s="117" t="s">
        <v>1</v>
      </c>
      <c r="C1" s="118"/>
      <c r="D1" s="118"/>
      <c r="E1" s="118"/>
      <c r="F1" s="118"/>
      <c r="G1" s="118"/>
      <c r="H1" s="118"/>
      <c r="I1" s="119"/>
      <c r="J1" s="120" t="s">
        <v>26</v>
      </c>
    </row>
    <row r="2" spans="1:10" ht="79.5" customHeight="1" x14ac:dyDescent="0.2">
      <c r="A2" s="116"/>
      <c r="B2" s="45" t="s">
        <v>7</v>
      </c>
      <c r="C2" s="45" t="s">
        <v>2</v>
      </c>
      <c r="D2" s="45" t="s">
        <v>3</v>
      </c>
      <c r="E2" s="45" t="s">
        <v>4</v>
      </c>
      <c r="F2" s="45" t="s">
        <v>5</v>
      </c>
      <c r="G2" s="45" t="s">
        <v>8</v>
      </c>
      <c r="H2" s="45" t="s">
        <v>6</v>
      </c>
      <c r="I2" s="45" t="s">
        <v>62</v>
      </c>
      <c r="J2" s="120"/>
    </row>
    <row r="3" spans="1:10" ht="21" customHeight="1" x14ac:dyDescent="0.2">
      <c r="A3" s="45">
        <v>1</v>
      </c>
      <c r="B3" s="45">
        <v>3</v>
      </c>
      <c r="C3" s="45">
        <v>4</v>
      </c>
      <c r="D3" s="45">
        <v>6</v>
      </c>
      <c r="E3" s="45">
        <v>7</v>
      </c>
      <c r="F3" s="45">
        <v>8</v>
      </c>
      <c r="G3" s="45">
        <v>9</v>
      </c>
      <c r="H3" s="45">
        <v>10</v>
      </c>
      <c r="I3" s="45">
        <v>11</v>
      </c>
      <c r="J3" s="45">
        <v>26</v>
      </c>
    </row>
    <row r="4" spans="1:10" s="39" customFormat="1" ht="28.5" customHeight="1" x14ac:dyDescent="0.25">
      <c r="A4" s="60">
        <v>43829</v>
      </c>
      <c r="B4" s="44" t="s">
        <v>75</v>
      </c>
      <c r="C4" s="121">
        <v>744507740526</v>
      </c>
      <c r="D4" s="44" t="s">
        <v>54</v>
      </c>
      <c r="E4" s="44" t="s">
        <v>52</v>
      </c>
      <c r="F4" s="44" t="s">
        <v>50</v>
      </c>
      <c r="G4" s="44">
        <v>3.125</v>
      </c>
      <c r="H4" s="66">
        <v>1580000</v>
      </c>
      <c r="I4" s="45" t="s">
        <v>90</v>
      </c>
      <c r="J4" s="44" t="s">
        <v>32</v>
      </c>
    </row>
    <row r="5" spans="1:10" s="40" customFormat="1" ht="30" customHeight="1" x14ac:dyDescent="0.25">
      <c r="A5" s="60">
        <v>43854</v>
      </c>
      <c r="B5" s="45" t="s">
        <v>37</v>
      </c>
      <c r="C5" s="121">
        <v>7453264815</v>
      </c>
      <c r="D5" s="44" t="s">
        <v>78</v>
      </c>
      <c r="E5" s="60" t="s">
        <v>52</v>
      </c>
      <c r="F5" s="60" t="s">
        <v>50</v>
      </c>
      <c r="G5" s="44">
        <v>6.25</v>
      </c>
      <c r="H5" s="66">
        <v>2000000</v>
      </c>
      <c r="I5" s="45" t="s">
        <v>91</v>
      </c>
      <c r="J5" s="44" t="s">
        <v>27</v>
      </c>
    </row>
    <row r="6" spans="1:10" ht="30" customHeight="1" x14ac:dyDescent="0.2">
      <c r="A6" s="60">
        <v>43858</v>
      </c>
      <c r="B6" s="45" t="s">
        <v>83</v>
      </c>
      <c r="C6" s="121">
        <v>7459002654</v>
      </c>
      <c r="D6" s="44" t="s">
        <v>78</v>
      </c>
      <c r="E6" s="44" t="s">
        <v>52</v>
      </c>
      <c r="F6" s="44" t="s">
        <v>50</v>
      </c>
      <c r="G6" s="44">
        <v>6.25</v>
      </c>
      <c r="H6" s="66">
        <v>500000</v>
      </c>
      <c r="I6" s="45" t="s">
        <v>92</v>
      </c>
      <c r="J6" s="44" t="s">
        <v>29</v>
      </c>
    </row>
    <row r="7" spans="1:10" ht="45" customHeight="1" x14ac:dyDescent="0.2">
      <c r="A7" s="60">
        <v>43864</v>
      </c>
      <c r="B7" s="45" t="s">
        <v>84</v>
      </c>
      <c r="C7" s="121">
        <v>741800187682</v>
      </c>
      <c r="D7" s="44" t="s">
        <v>78</v>
      </c>
      <c r="E7" s="44" t="s">
        <v>52</v>
      </c>
      <c r="F7" s="44" t="s">
        <v>50</v>
      </c>
      <c r="G7" s="44">
        <v>6.25</v>
      </c>
      <c r="H7" s="66">
        <v>3000000</v>
      </c>
      <c r="I7" s="45" t="s">
        <v>93</v>
      </c>
      <c r="J7" s="44" t="s">
        <v>31</v>
      </c>
    </row>
    <row r="8" spans="1:10" ht="39" customHeight="1" x14ac:dyDescent="0.2">
      <c r="A8" s="60">
        <v>43864</v>
      </c>
      <c r="B8" s="45" t="s">
        <v>84</v>
      </c>
      <c r="C8" s="121">
        <v>741800187682</v>
      </c>
      <c r="D8" s="44" t="s">
        <v>78</v>
      </c>
      <c r="E8" s="44" t="s">
        <v>52</v>
      </c>
      <c r="F8" s="44" t="s">
        <v>50</v>
      </c>
      <c r="G8" s="44">
        <v>6.25</v>
      </c>
      <c r="H8" s="66">
        <v>1600000</v>
      </c>
      <c r="I8" s="45" t="s">
        <v>94</v>
      </c>
      <c r="J8" s="44" t="s">
        <v>31</v>
      </c>
    </row>
    <row r="9" spans="1:10" ht="42.75" customHeight="1" x14ac:dyDescent="0.2">
      <c r="A9" s="60">
        <v>43865</v>
      </c>
      <c r="B9" s="45" t="s">
        <v>87</v>
      </c>
      <c r="C9" s="121">
        <v>744718962775</v>
      </c>
      <c r="D9" s="44" t="s">
        <v>78</v>
      </c>
      <c r="E9" s="44" t="s">
        <v>52</v>
      </c>
      <c r="F9" s="44" t="s">
        <v>50</v>
      </c>
      <c r="G9" s="44">
        <v>6.25</v>
      </c>
      <c r="H9" s="66">
        <v>1000000</v>
      </c>
      <c r="I9" s="45" t="s">
        <v>94</v>
      </c>
      <c r="J9" s="44" t="s">
        <v>27</v>
      </c>
    </row>
    <row r="10" spans="1:10" ht="39.75" customHeight="1" x14ac:dyDescent="0.2">
      <c r="A10" s="60">
        <v>43864</v>
      </c>
      <c r="B10" s="45" t="s">
        <v>86</v>
      </c>
      <c r="C10" s="121">
        <v>7423022174</v>
      </c>
      <c r="D10" s="44" t="s">
        <v>54</v>
      </c>
      <c r="E10" s="44" t="s">
        <v>52</v>
      </c>
      <c r="F10" s="44" t="s">
        <v>50</v>
      </c>
      <c r="G10" s="44">
        <v>3.125</v>
      </c>
      <c r="H10" s="66">
        <v>600000</v>
      </c>
      <c r="I10" s="45" t="s">
        <v>95</v>
      </c>
      <c r="J10" s="44" t="s">
        <v>46</v>
      </c>
    </row>
    <row r="11" spans="1:10" ht="37.5" customHeight="1" x14ac:dyDescent="0.2">
      <c r="A11" s="60">
        <v>43868</v>
      </c>
      <c r="B11" s="45" t="s">
        <v>102</v>
      </c>
      <c r="C11" s="121">
        <v>7453061029</v>
      </c>
      <c r="D11" s="44" t="s">
        <v>54</v>
      </c>
      <c r="E11" s="44" t="s">
        <v>52</v>
      </c>
      <c r="F11" s="44" t="s">
        <v>50</v>
      </c>
      <c r="G11" s="44">
        <v>6.25</v>
      </c>
      <c r="H11" s="66">
        <v>1170000</v>
      </c>
      <c r="I11" s="45" t="s">
        <v>103</v>
      </c>
      <c r="J11" s="44" t="s">
        <v>27</v>
      </c>
    </row>
    <row r="12" spans="1:10" ht="31.5" customHeight="1" x14ac:dyDescent="0.2">
      <c r="A12" s="60">
        <v>43873</v>
      </c>
      <c r="B12" s="45" t="s">
        <v>60</v>
      </c>
      <c r="C12" s="121">
        <v>7453259068</v>
      </c>
      <c r="D12" s="44" t="s">
        <v>78</v>
      </c>
      <c r="E12" s="44" t="s">
        <v>52</v>
      </c>
      <c r="F12" s="44" t="s">
        <v>50</v>
      </c>
      <c r="G12" s="85">
        <v>6</v>
      </c>
      <c r="H12" s="66">
        <v>3000000</v>
      </c>
      <c r="I12" s="45" t="s">
        <v>104</v>
      </c>
      <c r="J12" s="44" t="s">
        <v>27</v>
      </c>
    </row>
    <row r="13" spans="1:10" ht="39.75" customHeight="1" x14ac:dyDescent="0.2">
      <c r="A13" s="60">
        <v>43875</v>
      </c>
      <c r="B13" s="45" t="s">
        <v>89</v>
      </c>
      <c r="C13" s="121">
        <v>7404027258</v>
      </c>
      <c r="D13" s="44" t="s">
        <v>78</v>
      </c>
      <c r="E13" s="44" t="s">
        <v>52</v>
      </c>
      <c r="F13" s="44" t="s">
        <v>50</v>
      </c>
      <c r="G13" s="85">
        <v>3</v>
      </c>
      <c r="H13" s="66">
        <v>2400000</v>
      </c>
      <c r="I13" s="45" t="s">
        <v>105</v>
      </c>
      <c r="J13" s="44" t="s">
        <v>47</v>
      </c>
    </row>
    <row r="14" spans="1:10" ht="30" customHeight="1" x14ac:dyDescent="0.2">
      <c r="A14" s="60">
        <v>43878</v>
      </c>
      <c r="B14" s="45" t="s">
        <v>98</v>
      </c>
      <c r="C14" s="121">
        <v>7413020107</v>
      </c>
      <c r="D14" s="44" t="s">
        <v>78</v>
      </c>
      <c r="E14" s="44" t="s">
        <v>52</v>
      </c>
      <c r="F14" s="44" t="s">
        <v>50</v>
      </c>
      <c r="G14" s="85">
        <v>3</v>
      </c>
      <c r="H14" s="66">
        <v>3000000</v>
      </c>
      <c r="I14" s="45" t="s">
        <v>106</v>
      </c>
      <c r="J14" s="44" t="s">
        <v>41</v>
      </c>
    </row>
    <row r="15" spans="1:10" ht="30" customHeight="1" x14ac:dyDescent="0.2">
      <c r="A15" s="60">
        <v>43881</v>
      </c>
      <c r="B15" s="45" t="s">
        <v>99</v>
      </c>
      <c r="C15" s="121">
        <v>7451258950</v>
      </c>
      <c r="D15" s="44" t="s">
        <v>78</v>
      </c>
      <c r="E15" s="44" t="s">
        <v>52</v>
      </c>
      <c r="F15" s="44" t="s">
        <v>50</v>
      </c>
      <c r="G15" s="85">
        <v>6</v>
      </c>
      <c r="H15" s="66">
        <v>1000000</v>
      </c>
      <c r="I15" s="45" t="s">
        <v>107</v>
      </c>
      <c r="J15" s="44" t="s">
        <v>27</v>
      </c>
    </row>
    <row r="16" spans="1:10" ht="36.75" customHeight="1" x14ac:dyDescent="0.2">
      <c r="A16" s="60">
        <v>43881</v>
      </c>
      <c r="B16" s="45" t="s">
        <v>67</v>
      </c>
      <c r="C16" s="121">
        <v>745300050060</v>
      </c>
      <c r="D16" s="44" t="s">
        <v>54</v>
      </c>
      <c r="E16" s="44" t="s">
        <v>52</v>
      </c>
      <c r="F16" s="44" t="s">
        <v>50</v>
      </c>
      <c r="G16" s="85">
        <v>6</v>
      </c>
      <c r="H16" s="66">
        <v>5000000</v>
      </c>
      <c r="I16" s="45" t="s">
        <v>115</v>
      </c>
      <c r="J16" s="44" t="s">
        <v>27</v>
      </c>
    </row>
    <row r="17" spans="1:10" ht="33" customHeight="1" x14ac:dyDescent="0.2">
      <c r="A17" s="60">
        <v>43894</v>
      </c>
      <c r="B17" s="45" t="s">
        <v>108</v>
      </c>
      <c r="C17" s="121">
        <v>7413001295</v>
      </c>
      <c r="D17" s="44" t="s">
        <v>54</v>
      </c>
      <c r="E17" s="44" t="s">
        <v>52</v>
      </c>
      <c r="F17" s="44" t="s">
        <v>50</v>
      </c>
      <c r="G17" s="85">
        <v>6</v>
      </c>
      <c r="H17" s="66">
        <v>3000000</v>
      </c>
      <c r="I17" s="45" t="s">
        <v>116</v>
      </c>
      <c r="J17" s="44" t="s">
        <v>27</v>
      </c>
    </row>
    <row r="18" spans="1:10" ht="44.25" customHeight="1" x14ac:dyDescent="0.2">
      <c r="A18" s="60">
        <v>43896</v>
      </c>
      <c r="B18" s="45" t="s">
        <v>110</v>
      </c>
      <c r="C18" s="121">
        <v>740409644440</v>
      </c>
      <c r="D18" s="44" t="s">
        <v>78</v>
      </c>
      <c r="E18" s="44" t="s">
        <v>52</v>
      </c>
      <c r="F18" s="44" t="s">
        <v>50</v>
      </c>
      <c r="G18" s="85">
        <v>3</v>
      </c>
      <c r="H18" s="66">
        <v>3400000</v>
      </c>
      <c r="I18" s="45" t="s">
        <v>117</v>
      </c>
      <c r="J18" s="44" t="s">
        <v>47</v>
      </c>
    </row>
    <row r="19" spans="1:10" ht="39.75" customHeight="1" x14ac:dyDescent="0.2">
      <c r="A19" s="60">
        <v>43900</v>
      </c>
      <c r="B19" s="45" t="s">
        <v>109</v>
      </c>
      <c r="C19" s="121">
        <v>7415036649</v>
      </c>
      <c r="D19" s="44" t="s">
        <v>54</v>
      </c>
      <c r="E19" s="44" t="s">
        <v>52</v>
      </c>
      <c r="F19" s="44" t="s">
        <v>50</v>
      </c>
      <c r="G19" s="85">
        <v>3</v>
      </c>
      <c r="H19" s="66">
        <v>1250000</v>
      </c>
      <c r="I19" s="45" t="s">
        <v>118</v>
      </c>
      <c r="J19" s="44" t="s">
        <v>39</v>
      </c>
    </row>
    <row r="20" spans="1:10" ht="32.25" customHeight="1" x14ac:dyDescent="0.2">
      <c r="A20" s="60">
        <v>43903</v>
      </c>
      <c r="B20" s="45" t="s">
        <v>101</v>
      </c>
      <c r="C20" s="121">
        <v>742001778578</v>
      </c>
      <c r="D20" s="44" t="s">
        <v>78</v>
      </c>
      <c r="E20" s="44" t="s">
        <v>52</v>
      </c>
      <c r="F20" s="44" t="s">
        <v>50</v>
      </c>
      <c r="G20" s="85">
        <v>3</v>
      </c>
      <c r="H20" s="66">
        <v>2000000</v>
      </c>
      <c r="I20" s="45" t="s">
        <v>119</v>
      </c>
      <c r="J20" s="44" t="s">
        <v>55</v>
      </c>
    </row>
    <row r="21" spans="1:10" ht="30.75" customHeight="1" x14ac:dyDescent="0.2">
      <c r="A21" s="60">
        <v>43903</v>
      </c>
      <c r="B21" s="45" t="s">
        <v>9</v>
      </c>
      <c r="C21" s="121">
        <v>7430022739</v>
      </c>
      <c r="D21" s="44" t="s">
        <v>78</v>
      </c>
      <c r="E21" s="44" t="s">
        <v>52</v>
      </c>
      <c r="F21" s="44" t="s">
        <v>50</v>
      </c>
      <c r="G21" s="85">
        <v>6</v>
      </c>
      <c r="H21" s="66">
        <v>5000000</v>
      </c>
      <c r="I21" s="45" t="s">
        <v>119</v>
      </c>
      <c r="J21" s="44" t="s">
        <v>27</v>
      </c>
    </row>
    <row r="22" spans="1:10" ht="38.25" customHeight="1" x14ac:dyDescent="0.2">
      <c r="A22" s="60">
        <v>43906</v>
      </c>
      <c r="B22" s="45" t="s">
        <v>113</v>
      </c>
      <c r="C22" s="121">
        <v>7451339840</v>
      </c>
      <c r="D22" s="44" t="s">
        <v>78</v>
      </c>
      <c r="E22" s="44" t="s">
        <v>52</v>
      </c>
      <c r="F22" s="44" t="s">
        <v>50</v>
      </c>
      <c r="G22" s="85">
        <v>6</v>
      </c>
      <c r="H22" s="66">
        <v>600000</v>
      </c>
      <c r="I22" s="45" t="s">
        <v>120</v>
      </c>
      <c r="J22" s="44" t="s">
        <v>27</v>
      </c>
    </row>
    <row r="23" spans="1:10" ht="44.25" customHeight="1" x14ac:dyDescent="0.2">
      <c r="A23" s="60">
        <v>43908</v>
      </c>
      <c r="B23" s="45" t="s">
        <v>114</v>
      </c>
      <c r="C23" s="121">
        <v>7447275880</v>
      </c>
      <c r="D23" s="44" t="s">
        <v>78</v>
      </c>
      <c r="E23" s="44" t="s">
        <v>52</v>
      </c>
      <c r="F23" s="44" t="s">
        <v>50</v>
      </c>
      <c r="G23" s="85">
        <v>6</v>
      </c>
      <c r="H23" s="66">
        <v>2000000</v>
      </c>
      <c r="I23" s="45" t="s">
        <v>121</v>
      </c>
      <c r="J23" s="44" t="s">
        <v>27</v>
      </c>
    </row>
    <row r="24" spans="1:10" ht="44.25" customHeight="1" x14ac:dyDescent="0.2">
      <c r="A24" s="60">
        <v>43908</v>
      </c>
      <c r="B24" s="45" t="s">
        <v>88</v>
      </c>
      <c r="C24" s="121">
        <v>7415043854</v>
      </c>
      <c r="D24" s="44" t="s">
        <v>78</v>
      </c>
      <c r="E24" s="44" t="s">
        <v>52</v>
      </c>
      <c r="F24" s="44" t="s">
        <v>50</v>
      </c>
      <c r="G24" s="85">
        <v>3</v>
      </c>
      <c r="H24" s="66">
        <v>2500000</v>
      </c>
      <c r="I24" s="45" t="s">
        <v>121</v>
      </c>
      <c r="J24" s="44" t="s">
        <v>39</v>
      </c>
    </row>
    <row r="25" spans="1:10" ht="38.25" customHeight="1" x14ac:dyDescent="0.2">
      <c r="A25" s="60">
        <v>43913</v>
      </c>
      <c r="B25" s="45" t="s">
        <v>130</v>
      </c>
      <c r="C25" s="121">
        <v>7422039440</v>
      </c>
      <c r="D25" s="44" t="s">
        <v>78</v>
      </c>
      <c r="E25" s="44" t="s">
        <v>52</v>
      </c>
      <c r="F25" s="44" t="s">
        <v>50</v>
      </c>
      <c r="G25" s="85">
        <v>6</v>
      </c>
      <c r="H25" s="66">
        <v>2000000</v>
      </c>
      <c r="I25" s="45" t="s">
        <v>139</v>
      </c>
      <c r="J25" s="44" t="s">
        <v>48</v>
      </c>
    </row>
    <row r="26" spans="1:10" ht="44.25" customHeight="1" x14ac:dyDescent="0.2">
      <c r="A26" s="60">
        <v>43914</v>
      </c>
      <c r="B26" s="45" t="s">
        <v>131</v>
      </c>
      <c r="C26" s="121">
        <v>7452126227</v>
      </c>
      <c r="D26" s="44" t="s">
        <v>78</v>
      </c>
      <c r="E26" s="44" t="s">
        <v>52</v>
      </c>
      <c r="F26" s="44" t="s">
        <v>50</v>
      </c>
      <c r="G26" s="85">
        <v>6</v>
      </c>
      <c r="H26" s="66">
        <v>5000000</v>
      </c>
      <c r="I26" s="45" t="s">
        <v>140</v>
      </c>
      <c r="J26" s="44" t="s">
        <v>184</v>
      </c>
    </row>
    <row r="27" spans="1:10" ht="54.75" customHeight="1" x14ac:dyDescent="0.2">
      <c r="A27" s="60">
        <v>43915</v>
      </c>
      <c r="B27" s="45" t="s">
        <v>111</v>
      </c>
      <c r="C27" s="121">
        <v>741500393050</v>
      </c>
      <c r="D27" s="44" t="s">
        <v>78</v>
      </c>
      <c r="E27" s="44" t="s">
        <v>52</v>
      </c>
      <c r="F27" s="44" t="s">
        <v>50</v>
      </c>
      <c r="G27" s="85">
        <v>6</v>
      </c>
      <c r="H27" s="66">
        <v>500000</v>
      </c>
      <c r="I27" s="45" t="s">
        <v>140</v>
      </c>
      <c r="J27" s="44" t="s">
        <v>39</v>
      </c>
    </row>
    <row r="28" spans="1:10" ht="40.5" customHeight="1" x14ac:dyDescent="0.2">
      <c r="A28" s="60">
        <v>43917</v>
      </c>
      <c r="B28" s="45" t="s">
        <v>112</v>
      </c>
      <c r="C28" s="121">
        <v>740400047199</v>
      </c>
      <c r="D28" s="44" t="s">
        <v>54</v>
      </c>
      <c r="E28" s="44" t="s">
        <v>52</v>
      </c>
      <c r="F28" s="44" t="s">
        <v>50</v>
      </c>
      <c r="G28" s="85">
        <v>3</v>
      </c>
      <c r="H28" s="66">
        <v>3400000</v>
      </c>
      <c r="I28" s="45" t="s">
        <v>140</v>
      </c>
      <c r="J28" s="44" t="s">
        <v>47</v>
      </c>
    </row>
    <row r="29" spans="1:10" ht="39.75" customHeight="1" x14ac:dyDescent="0.2">
      <c r="A29" s="60">
        <v>43930</v>
      </c>
      <c r="B29" s="45" t="s">
        <v>129</v>
      </c>
      <c r="C29" s="121">
        <v>7455016487</v>
      </c>
      <c r="D29" s="44" t="s">
        <v>54</v>
      </c>
      <c r="E29" s="44" t="s">
        <v>52</v>
      </c>
      <c r="F29" s="44" t="s">
        <v>50</v>
      </c>
      <c r="G29" s="85">
        <v>3</v>
      </c>
      <c r="H29" s="66">
        <v>3700000</v>
      </c>
      <c r="I29" s="45" t="s">
        <v>141</v>
      </c>
      <c r="J29" s="44" t="s">
        <v>32</v>
      </c>
    </row>
    <row r="30" spans="1:10" ht="30" customHeight="1" x14ac:dyDescent="0.2">
      <c r="A30" s="60">
        <v>43930</v>
      </c>
      <c r="B30" s="45" t="s">
        <v>127</v>
      </c>
      <c r="C30" s="121">
        <v>7444031910</v>
      </c>
      <c r="D30" s="44" t="s">
        <v>54</v>
      </c>
      <c r="E30" s="44" t="s">
        <v>52</v>
      </c>
      <c r="F30" s="44" t="s">
        <v>50</v>
      </c>
      <c r="G30" s="85">
        <v>3</v>
      </c>
      <c r="H30" s="66">
        <v>3100000</v>
      </c>
      <c r="I30" s="45" t="s">
        <v>141</v>
      </c>
      <c r="J30" s="44" t="s">
        <v>32</v>
      </c>
    </row>
    <row r="31" spans="1:10" ht="37.5" customHeight="1" x14ac:dyDescent="0.2">
      <c r="A31" s="60">
        <v>43931</v>
      </c>
      <c r="B31" s="45" t="s">
        <v>100</v>
      </c>
      <c r="C31" s="121">
        <v>7415077885</v>
      </c>
      <c r="D31" s="44" t="s">
        <v>78</v>
      </c>
      <c r="E31" s="44" t="s">
        <v>52</v>
      </c>
      <c r="F31" s="44" t="s">
        <v>50</v>
      </c>
      <c r="G31" s="85">
        <v>3</v>
      </c>
      <c r="H31" s="66">
        <v>5000000</v>
      </c>
      <c r="I31" s="45" t="s">
        <v>145</v>
      </c>
      <c r="J31" s="44" t="s">
        <v>39</v>
      </c>
    </row>
    <row r="32" spans="1:10" ht="37.5" customHeight="1" x14ac:dyDescent="0.2">
      <c r="A32" s="60">
        <v>43924</v>
      </c>
      <c r="B32" s="45" t="s">
        <v>128</v>
      </c>
      <c r="C32" s="121">
        <v>7430015114</v>
      </c>
      <c r="D32" s="44" t="s">
        <v>54</v>
      </c>
      <c r="E32" s="44" t="s">
        <v>52</v>
      </c>
      <c r="F32" s="44" t="s">
        <v>50</v>
      </c>
      <c r="G32" s="85">
        <v>6</v>
      </c>
      <c r="H32" s="66">
        <v>4400000</v>
      </c>
      <c r="I32" s="45" t="s">
        <v>145</v>
      </c>
      <c r="J32" s="44" t="s">
        <v>27</v>
      </c>
    </row>
    <row r="33" spans="1:10" ht="30" customHeight="1" x14ac:dyDescent="0.2">
      <c r="A33" s="60">
        <v>43936</v>
      </c>
      <c r="B33" s="48" t="s">
        <v>142</v>
      </c>
      <c r="C33" s="121">
        <v>7447230857</v>
      </c>
      <c r="D33" s="44" t="s">
        <v>54</v>
      </c>
      <c r="E33" s="44" t="s">
        <v>52</v>
      </c>
      <c r="F33" s="44" t="s">
        <v>50</v>
      </c>
      <c r="G33" s="85">
        <v>1</v>
      </c>
      <c r="H33" s="122">
        <v>3000000</v>
      </c>
      <c r="I33" s="123" t="s">
        <v>170</v>
      </c>
      <c r="J33" s="44" t="s">
        <v>27</v>
      </c>
    </row>
    <row r="34" spans="1:10" ht="30" customHeight="1" x14ac:dyDescent="0.2">
      <c r="A34" s="60">
        <v>43945</v>
      </c>
      <c r="B34" s="48" t="s">
        <v>154</v>
      </c>
      <c r="C34" s="121">
        <v>7449099453</v>
      </c>
      <c r="D34" s="44" t="s">
        <v>54</v>
      </c>
      <c r="E34" s="44" t="s">
        <v>52</v>
      </c>
      <c r="F34" s="44" t="s">
        <v>50</v>
      </c>
      <c r="G34" s="85">
        <v>1</v>
      </c>
      <c r="H34" s="122">
        <v>3000000</v>
      </c>
      <c r="I34" s="123" t="s">
        <v>170</v>
      </c>
      <c r="J34" s="44" t="s">
        <v>27</v>
      </c>
    </row>
    <row r="35" spans="1:10" ht="33" customHeight="1" x14ac:dyDescent="0.2">
      <c r="A35" s="60">
        <v>43950</v>
      </c>
      <c r="B35" s="48" t="s">
        <v>43</v>
      </c>
      <c r="C35" s="121">
        <v>744807826397</v>
      </c>
      <c r="D35" s="44" t="s">
        <v>78</v>
      </c>
      <c r="E35" s="44" t="s">
        <v>52</v>
      </c>
      <c r="F35" s="44" t="s">
        <v>50</v>
      </c>
      <c r="G35" s="85">
        <v>1</v>
      </c>
      <c r="H35" s="122">
        <v>260000</v>
      </c>
      <c r="I35" s="123" t="s">
        <v>170</v>
      </c>
      <c r="J35" s="44" t="s">
        <v>27</v>
      </c>
    </row>
    <row r="36" spans="1:10" ht="33" customHeight="1" x14ac:dyDescent="0.2">
      <c r="A36" s="60">
        <v>43941</v>
      </c>
      <c r="B36" s="45" t="s">
        <v>158</v>
      </c>
      <c r="C36" s="121">
        <v>7447233150</v>
      </c>
      <c r="D36" s="44" t="s">
        <v>78</v>
      </c>
      <c r="E36" s="44" t="s">
        <v>52</v>
      </c>
      <c r="F36" s="44" t="s">
        <v>50</v>
      </c>
      <c r="G36" s="85">
        <v>1</v>
      </c>
      <c r="H36" s="66">
        <v>3000000</v>
      </c>
      <c r="I36" s="123" t="s">
        <v>170</v>
      </c>
      <c r="J36" s="44" t="s">
        <v>27</v>
      </c>
    </row>
    <row r="37" spans="1:10" ht="33" customHeight="1" x14ac:dyDescent="0.2">
      <c r="A37" s="60">
        <v>43941</v>
      </c>
      <c r="B37" s="45" t="s">
        <v>158</v>
      </c>
      <c r="C37" s="121">
        <v>7447233150</v>
      </c>
      <c r="D37" s="44" t="s">
        <v>78</v>
      </c>
      <c r="E37" s="44" t="s">
        <v>52</v>
      </c>
      <c r="F37" s="44" t="s">
        <v>50</v>
      </c>
      <c r="G37" s="85">
        <v>5.5</v>
      </c>
      <c r="H37" s="66">
        <v>2000000</v>
      </c>
      <c r="I37" s="123" t="s">
        <v>171</v>
      </c>
      <c r="J37" s="44" t="s">
        <v>27</v>
      </c>
    </row>
    <row r="38" spans="1:10" ht="33" customHeight="1" x14ac:dyDescent="0.2">
      <c r="A38" s="60">
        <v>43951</v>
      </c>
      <c r="B38" s="45" t="s">
        <v>99</v>
      </c>
      <c r="C38" s="121">
        <v>7451258950</v>
      </c>
      <c r="D38" s="44" t="s">
        <v>78</v>
      </c>
      <c r="E38" s="44" t="s">
        <v>52</v>
      </c>
      <c r="F38" s="44" t="s">
        <v>50</v>
      </c>
      <c r="G38" s="85">
        <v>1</v>
      </c>
      <c r="H38" s="66">
        <v>2000000</v>
      </c>
      <c r="I38" s="123" t="s">
        <v>170</v>
      </c>
      <c r="J38" s="44" t="s">
        <v>27</v>
      </c>
    </row>
    <row r="39" spans="1:10" ht="31.5" customHeight="1" x14ac:dyDescent="0.2">
      <c r="A39" s="60">
        <v>43934</v>
      </c>
      <c r="B39" s="45" t="s">
        <v>65</v>
      </c>
      <c r="C39" s="121">
        <v>7452096445</v>
      </c>
      <c r="D39" s="44" t="s">
        <v>78</v>
      </c>
      <c r="E39" s="44" t="s">
        <v>52</v>
      </c>
      <c r="F39" s="44" t="s">
        <v>50</v>
      </c>
      <c r="G39" s="85">
        <v>1</v>
      </c>
      <c r="H39" s="66">
        <v>1800000</v>
      </c>
      <c r="I39" s="123" t="s">
        <v>170</v>
      </c>
      <c r="J39" s="44" t="s">
        <v>27</v>
      </c>
    </row>
    <row r="40" spans="1:10" ht="30" customHeight="1" x14ac:dyDescent="0.2">
      <c r="A40" s="60">
        <v>43942</v>
      </c>
      <c r="B40" s="45" t="s">
        <v>156</v>
      </c>
      <c r="C40" s="121">
        <v>7448038112</v>
      </c>
      <c r="D40" s="44" t="s">
        <v>160</v>
      </c>
      <c r="E40" s="44" t="s">
        <v>52</v>
      </c>
      <c r="F40" s="44" t="s">
        <v>50</v>
      </c>
      <c r="G40" s="85">
        <v>1</v>
      </c>
      <c r="H40" s="66">
        <v>3000000</v>
      </c>
      <c r="I40" s="123" t="s">
        <v>170</v>
      </c>
      <c r="J40" s="44" t="s">
        <v>27</v>
      </c>
    </row>
    <row r="41" spans="1:10" ht="27.75" customHeight="1" x14ac:dyDescent="0.2">
      <c r="A41" s="60">
        <v>43942</v>
      </c>
      <c r="B41" s="45" t="s">
        <v>156</v>
      </c>
      <c r="C41" s="121">
        <v>7448038112</v>
      </c>
      <c r="D41" s="44" t="s">
        <v>160</v>
      </c>
      <c r="E41" s="44" t="s">
        <v>52</v>
      </c>
      <c r="F41" s="44" t="s">
        <v>50</v>
      </c>
      <c r="G41" s="85">
        <v>5.5</v>
      </c>
      <c r="H41" s="66">
        <v>2000000</v>
      </c>
      <c r="I41" s="123" t="s">
        <v>171</v>
      </c>
      <c r="J41" s="44" t="s">
        <v>27</v>
      </c>
    </row>
    <row r="42" spans="1:10" ht="28.5" customHeight="1" x14ac:dyDescent="0.2">
      <c r="A42" s="60">
        <v>43942</v>
      </c>
      <c r="B42" s="45" t="s">
        <v>157</v>
      </c>
      <c r="C42" s="121">
        <v>7451082640</v>
      </c>
      <c r="D42" s="44" t="s">
        <v>54</v>
      </c>
      <c r="E42" s="44" t="s">
        <v>52</v>
      </c>
      <c r="F42" s="44" t="s">
        <v>50</v>
      </c>
      <c r="G42" s="85">
        <v>1</v>
      </c>
      <c r="H42" s="66">
        <v>3000000</v>
      </c>
      <c r="I42" s="123" t="s">
        <v>170</v>
      </c>
      <c r="J42" s="44" t="s">
        <v>27</v>
      </c>
    </row>
    <row r="43" spans="1:10" ht="36" customHeight="1" x14ac:dyDescent="0.2">
      <c r="A43" s="60">
        <v>43951</v>
      </c>
      <c r="B43" s="45" t="s">
        <v>35</v>
      </c>
      <c r="C43" s="121">
        <v>7448134000</v>
      </c>
      <c r="D43" s="44" t="s">
        <v>78</v>
      </c>
      <c r="E43" s="44" t="s">
        <v>52</v>
      </c>
      <c r="F43" s="44" t="s">
        <v>50</v>
      </c>
      <c r="G43" s="85">
        <v>1</v>
      </c>
      <c r="H43" s="66">
        <v>1500000</v>
      </c>
      <c r="I43" s="123" t="s">
        <v>170</v>
      </c>
      <c r="J43" s="44" t="s">
        <v>27</v>
      </c>
    </row>
    <row r="44" spans="1:10" ht="43.5" customHeight="1" x14ac:dyDescent="0.2">
      <c r="A44" s="60">
        <v>43945</v>
      </c>
      <c r="B44" s="45" t="s">
        <v>155</v>
      </c>
      <c r="C44" s="121">
        <v>7448172326</v>
      </c>
      <c r="D44" s="44" t="s">
        <v>78</v>
      </c>
      <c r="E44" s="44" t="s">
        <v>52</v>
      </c>
      <c r="F44" s="44" t="s">
        <v>50</v>
      </c>
      <c r="G44" s="85">
        <v>1</v>
      </c>
      <c r="H44" s="66">
        <v>2000000</v>
      </c>
      <c r="I44" s="123" t="s">
        <v>172</v>
      </c>
      <c r="J44" s="44" t="s">
        <v>27</v>
      </c>
    </row>
    <row r="45" spans="1:10" ht="42" customHeight="1" x14ac:dyDescent="0.2">
      <c r="A45" s="60">
        <v>43951</v>
      </c>
      <c r="B45" s="45" t="s">
        <v>149</v>
      </c>
      <c r="C45" s="121">
        <v>7440000188</v>
      </c>
      <c r="D45" s="44" t="s">
        <v>78</v>
      </c>
      <c r="E45" s="44" t="s">
        <v>52</v>
      </c>
      <c r="F45" s="44" t="s">
        <v>50</v>
      </c>
      <c r="G45" s="85">
        <v>1</v>
      </c>
      <c r="H45" s="66">
        <v>2800000</v>
      </c>
      <c r="I45" s="123" t="s">
        <v>172</v>
      </c>
      <c r="J45" s="44" t="s">
        <v>183</v>
      </c>
    </row>
    <row r="46" spans="1:10" ht="36.75" customHeight="1" x14ac:dyDescent="0.2">
      <c r="A46" s="60">
        <v>43955</v>
      </c>
      <c r="B46" s="42" t="s">
        <v>137</v>
      </c>
      <c r="C46" s="121">
        <v>7430018884</v>
      </c>
      <c r="D46" s="44" t="s">
        <v>78</v>
      </c>
      <c r="E46" s="44" t="s">
        <v>52</v>
      </c>
      <c r="F46" s="44" t="s">
        <v>50</v>
      </c>
      <c r="G46" s="85">
        <v>1</v>
      </c>
      <c r="H46" s="66">
        <v>3000000</v>
      </c>
      <c r="I46" s="123" t="s">
        <v>172</v>
      </c>
      <c r="J46" s="44" t="s">
        <v>28</v>
      </c>
    </row>
    <row r="47" spans="1:10" ht="34.5" customHeight="1" x14ac:dyDescent="0.2">
      <c r="A47" s="60">
        <v>43958</v>
      </c>
      <c r="B47" s="53" t="s">
        <v>161</v>
      </c>
      <c r="C47" s="121">
        <v>744700873309</v>
      </c>
      <c r="D47" s="44" t="s">
        <v>78</v>
      </c>
      <c r="E47" s="44" t="s">
        <v>52</v>
      </c>
      <c r="F47" s="44" t="s">
        <v>50</v>
      </c>
      <c r="G47" s="85">
        <v>1</v>
      </c>
      <c r="H47" s="66">
        <v>1400000</v>
      </c>
      <c r="I47" s="123" t="s">
        <v>173</v>
      </c>
      <c r="J47" s="44" t="s">
        <v>27</v>
      </c>
    </row>
    <row r="48" spans="1:10" ht="43.5" customHeight="1" x14ac:dyDescent="0.2">
      <c r="A48" s="60">
        <v>43958</v>
      </c>
      <c r="B48" s="45" t="s">
        <v>134</v>
      </c>
      <c r="C48" s="121">
        <v>7430022591</v>
      </c>
      <c r="D48" s="44" t="s">
        <v>78</v>
      </c>
      <c r="E48" s="44" t="s">
        <v>52</v>
      </c>
      <c r="F48" s="44" t="s">
        <v>50</v>
      </c>
      <c r="G48" s="85">
        <v>1</v>
      </c>
      <c r="H48" s="59">
        <v>1400000</v>
      </c>
      <c r="I48" s="123" t="s">
        <v>173</v>
      </c>
      <c r="J48" s="44" t="s">
        <v>27</v>
      </c>
    </row>
    <row r="49" spans="1:10" ht="33" customHeight="1" x14ac:dyDescent="0.2">
      <c r="A49" s="60">
        <v>43958</v>
      </c>
      <c r="B49" s="55" t="s">
        <v>33</v>
      </c>
      <c r="C49" s="121">
        <v>7448185276</v>
      </c>
      <c r="D49" s="44" t="s">
        <v>78</v>
      </c>
      <c r="E49" s="44" t="s">
        <v>52</v>
      </c>
      <c r="F49" s="44" t="s">
        <v>50</v>
      </c>
      <c r="G49" s="85">
        <v>1</v>
      </c>
      <c r="H49" s="59">
        <v>3000000</v>
      </c>
      <c r="I49" s="123" t="s">
        <v>173</v>
      </c>
      <c r="J49" s="44" t="s">
        <v>27</v>
      </c>
    </row>
    <row r="50" spans="1:10" ht="32.25" customHeight="1" x14ac:dyDescent="0.2">
      <c r="A50" s="60">
        <v>43958</v>
      </c>
      <c r="B50" s="53" t="s">
        <v>146</v>
      </c>
      <c r="C50" s="121">
        <v>744709067409</v>
      </c>
      <c r="D50" s="44" t="s">
        <v>78</v>
      </c>
      <c r="E50" s="44" t="s">
        <v>52</v>
      </c>
      <c r="F50" s="44" t="s">
        <v>50</v>
      </c>
      <c r="G50" s="85">
        <v>1</v>
      </c>
      <c r="H50" s="59">
        <v>1250000</v>
      </c>
      <c r="I50" s="123" t="s">
        <v>173</v>
      </c>
      <c r="J50" s="44" t="s">
        <v>27</v>
      </c>
    </row>
    <row r="51" spans="1:10" ht="40.5" customHeight="1" x14ac:dyDescent="0.2">
      <c r="A51" s="60">
        <v>43958</v>
      </c>
      <c r="B51" s="53" t="s">
        <v>138</v>
      </c>
      <c r="C51" s="121">
        <v>7424004570</v>
      </c>
      <c r="D51" s="44" t="s">
        <v>78</v>
      </c>
      <c r="E51" s="44" t="s">
        <v>52</v>
      </c>
      <c r="F51" s="44" t="s">
        <v>50</v>
      </c>
      <c r="G51" s="85">
        <v>1</v>
      </c>
      <c r="H51" s="59">
        <v>3000000</v>
      </c>
      <c r="I51" s="123" t="s">
        <v>173</v>
      </c>
      <c r="J51" s="44" t="s">
        <v>36</v>
      </c>
    </row>
    <row r="52" spans="1:10" ht="44.25" customHeight="1" x14ac:dyDescent="0.2">
      <c r="A52" s="60">
        <v>43958</v>
      </c>
      <c r="B52" s="53" t="s">
        <v>138</v>
      </c>
      <c r="C52" s="121">
        <v>7424004570</v>
      </c>
      <c r="D52" s="44" t="s">
        <v>78</v>
      </c>
      <c r="E52" s="44" t="s">
        <v>52</v>
      </c>
      <c r="F52" s="44" t="s">
        <v>50</v>
      </c>
      <c r="G52" s="85">
        <v>5.5</v>
      </c>
      <c r="H52" s="59">
        <v>2000000</v>
      </c>
      <c r="I52" s="123" t="s">
        <v>174</v>
      </c>
      <c r="J52" s="44" t="s">
        <v>36</v>
      </c>
    </row>
    <row r="53" spans="1:10" ht="32.25" customHeight="1" x14ac:dyDescent="0.2">
      <c r="A53" s="60">
        <v>43951</v>
      </c>
      <c r="B53" s="44" t="s">
        <v>136</v>
      </c>
      <c r="C53" s="121">
        <v>7453222212</v>
      </c>
      <c r="D53" s="44" t="s">
        <v>78</v>
      </c>
      <c r="E53" s="44" t="s">
        <v>52</v>
      </c>
      <c r="F53" s="44" t="s">
        <v>50</v>
      </c>
      <c r="G53" s="85">
        <v>1</v>
      </c>
      <c r="H53" s="66">
        <v>2000000</v>
      </c>
      <c r="I53" s="123" t="s">
        <v>175</v>
      </c>
      <c r="J53" s="44" t="s">
        <v>27</v>
      </c>
    </row>
    <row r="54" spans="1:10" ht="30" customHeight="1" x14ac:dyDescent="0.2">
      <c r="A54" s="60">
        <v>43959</v>
      </c>
      <c r="B54" s="45" t="s">
        <v>152</v>
      </c>
      <c r="C54" s="121">
        <v>7453019186</v>
      </c>
      <c r="D54" s="44" t="s">
        <v>54</v>
      </c>
      <c r="E54" s="44" t="s">
        <v>52</v>
      </c>
      <c r="F54" s="44" t="s">
        <v>50</v>
      </c>
      <c r="G54" s="85">
        <v>1</v>
      </c>
      <c r="H54" s="66">
        <v>3000000</v>
      </c>
      <c r="I54" s="123" t="s">
        <v>175</v>
      </c>
      <c r="J54" s="44" t="s">
        <v>27</v>
      </c>
    </row>
    <row r="55" spans="1:10" ht="48.75" customHeight="1" x14ac:dyDescent="0.2">
      <c r="A55" s="60">
        <v>43959</v>
      </c>
      <c r="B55" s="45" t="s">
        <v>176</v>
      </c>
      <c r="C55" s="121">
        <v>7447204600</v>
      </c>
      <c r="D55" s="44" t="s">
        <v>78</v>
      </c>
      <c r="E55" s="44" t="s">
        <v>52</v>
      </c>
      <c r="F55" s="44" t="s">
        <v>50</v>
      </c>
      <c r="G55" s="85">
        <v>1</v>
      </c>
      <c r="H55" s="66">
        <v>3000000</v>
      </c>
      <c r="I55" s="123" t="s">
        <v>175</v>
      </c>
      <c r="J55" s="44" t="s">
        <v>27</v>
      </c>
    </row>
    <row r="56" spans="1:10" ht="34.5" customHeight="1" x14ac:dyDescent="0.2">
      <c r="A56" s="60">
        <v>43963</v>
      </c>
      <c r="B56" s="45" t="s">
        <v>153</v>
      </c>
      <c r="C56" s="121">
        <v>7451069079</v>
      </c>
      <c r="D56" s="44" t="s">
        <v>54</v>
      </c>
      <c r="E56" s="44" t="s">
        <v>52</v>
      </c>
      <c r="F56" s="44" t="s">
        <v>50</v>
      </c>
      <c r="G56" s="85">
        <v>1</v>
      </c>
      <c r="H56" s="66">
        <v>3000000</v>
      </c>
      <c r="I56" s="123" t="s">
        <v>179</v>
      </c>
      <c r="J56" s="44" t="s">
        <v>27</v>
      </c>
    </row>
    <row r="57" spans="1:10" ht="34.5" customHeight="1" x14ac:dyDescent="0.2">
      <c r="A57" s="60">
        <v>43964</v>
      </c>
      <c r="B57" s="55" t="s">
        <v>133</v>
      </c>
      <c r="C57" s="121">
        <v>7413021598</v>
      </c>
      <c r="D57" s="44" t="s">
        <v>54</v>
      </c>
      <c r="E57" s="44" t="s">
        <v>52</v>
      </c>
      <c r="F57" s="44" t="s">
        <v>50</v>
      </c>
      <c r="G57" s="85">
        <v>1</v>
      </c>
      <c r="H57" s="66">
        <v>3000000</v>
      </c>
      <c r="I57" s="123" t="s">
        <v>179</v>
      </c>
      <c r="J57" s="44" t="s">
        <v>48</v>
      </c>
    </row>
    <row r="58" spans="1:10" ht="30" customHeight="1" x14ac:dyDescent="0.2">
      <c r="A58" s="60">
        <v>43965</v>
      </c>
      <c r="B58" s="45" t="s">
        <v>177</v>
      </c>
      <c r="C58" s="121">
        <v>7447107780</v>
      </c>
      <c r="D58" s="44" t="s">
        <v>78</v>
      </c>
      <c r="E58" s="44" t="s">
        <v>52</v>
      </c>
      <c r="F58" s="44" t="s">
        <v>50</v>
      </c>
      <c r="G58" s="85">
        <v>1</v>
      </c>
      <c r="H58" s="66">
        <v>2000000</v>
      </c>
      <c r="I58" s="123" t="s">
        <v>179</v>
      </c>
      <c r="J58" s="44" t="s">
        <v>27</v>
      </c>
    </row>
    <row r="59" spans="1:10" ht="36" customHeight="1" x14ac:dyDescent="0.2">
      <c r="A59" s="60">
        <v>43966</v>
      </c>
      <c r="B59" s="44" t="s">
        <v>148</v>
      </c>
      <c r="C59" s="121">
        <v>744800532278</v>
      </c>
      <c r="D59" s="44" t="s">
        <v>78</v>
      </c>
      <c r="E59" s="44" t="s">
        <v>52</v>
      </c>
      <c r="F59" s="44" t="s">
        <v>50</v>
      </c>
      <c r="G59" s="85">
        <v>1</v>
      </c>
      <c r="H59" s="66">
        <v>1500000</v>
      </c>
      <c r="I59" s="123" t="s">
        <v>193</v>
      </c>
      <c r="J59" s="44" t="s">
        <v>27</v>
      </c>
    </row>
    <row r="60" spans="1:10" ht="36" customHeight="1" x14ac:dyDescent="0.2">
      <c r="A60" s="60">
        <v>43966</v>
      </c>
      <c r="B60" s="45" t="s">
        <v>147</v>
      </c>
      <c r="C60" s="121">
        <v>7450069686</v>
      </c>
      <c r="D60" s="44" t="s">
        <v>78</v>
      </c>
      <c r="E60" s="44" t="s">
        <v>52</v>
      </c>
      <c r="F60" s="44" t="s">
        <v>50</v>
      </c>
      <c r="G60" s="85">
        <v>1</v>
      </c>
      <c r="H60" s="66">
        <v>2000000</v>
      </c>
      <c r="I60" s="123" t="s">
        <v>194</v>
      </c>
      <c r="J60" s="44" t="s">
        <v>27</v>
      </c>
    </row>
    <row r="61" spans="1:10" ht="34.5" customHeight="1" x14ac:dyDescent="0.2">
      <c r="A61" s="60">
        <v>43965</v>
      </c>
      <c r="B61" s="44" t="s">
        <v>178</v>
      </c>
      <c r="C61" s="121">
        <v>7447209301</v>
      </c>
      <c r="D61" s="44" t="s">
        <v>54</v>
      </c>
      <c r="E61" s="44" t="s">
        <v>52</v>
      </c>
      <c r="F61" s="44" t="s">
        <v>50</v>
      </c>
      <c r="G61" s="85">
        <v>1</v>
      </c>
      <c r="H61" s="66">
        <v>3000000</v>
      </c>
      <c r="I61" s="123" t="s">
        <v>180</v>
      </c>
      <c r="J61" s="44" t="s">
        <v>27</v>
      </c>
    </row>
    <row r="62" spans="1:10" ht="42" customHeight="1" x14ac:dyDescent="0.2">
      <c r="A62" s="60">
        <v>43966</v>
      </c>
      <c r="B62" s="44" t="s">
        <v>181</v>
      </c>
      <c r="C62" s="121">
        <v>7447157558</v>
      </c>
      <c r="D62" s="44" t="s">
        <v>78</v>
      </c>
      <c r="E62" s="44" t="s">
        <v>52</v>
      </c>
      <c r="F62" s="44" t="s">
        <v>50</v>
      </c>
      <c r="G62" s="85">
        <v>1</v>
      </c>
      <c r="H62" s="66">
        <v>3000000</v>
      </c>
      <c r="I62" s="123" t="s">
        <v>194</v>
      </c>
      <c r="J62" s="44" t="s">
        <v>27</v>
      </c>
    </row>
    <row r="63" spans="1:10" ht="46.5" customHeight="1" x14ac:dyDescent="0.2">
      <c r="A63" s="60">
        <v>43966</v>
      </c>
      <c r="B63" s="44" t="s">
        <v>181</v>
      </c>
      <c r="C63" s="121">
        <v>7447157558</v>
      </c>
      <c r="D63" s="44" t="s">
        <v>78</v>
      </c>
      <c r="E63" s="44" t="s">
        <v>52</v>
      </c>
      <c r="F63" s="44" t="s">
        <v>50</v>
      </c>
      <c r="G63" s="85">
        <v>5.5</v>
      </c>
      <c r="H63" s="66">
        <v>2000000</v>
      </c>
      <c r="I63" s="123" t="s">
        <v>194</v>
      </c>
      <c r="J63" s="44" t="s">
        <v>27</v>
      </c>
    </row>
    <row r="64" spans="1:10" ht="36" customHeight="1" x14ac:dyDescent="0.2">
      <c r="A64" s="60">
        <v>43966</v>
      </c>
      <c r="B64" s="55" t="s">
        <v>186</v>
      </c>
      <c r="C64" s="121">
        <v>7447158128</v>
      </c>
      <c r="D64" s="44" t="s">
        <v>78</v>
      </c>
      <c r="E64" s="44" t="s">
        <v>52</v>
      </c>
      <c r="F64" s="44" t="s">
        <v>50</v>
      </c>
      <c r="G64" s="85">
        <v>1</v>
      </c>
      <c r="H64" s="66">
        <v>3000000</v>
      </c>
      <c r="I64" s="123" t="s">
        <v>194</v>
      </c>
      <c r="J64" s="44" t="s">
        <v>27</v>
      </c>
    </row>
    <row r="65" spans="1:10" ht="33" customHeight="1" x14ac:dyDescent="0.2">
      <c r="A65" s="60">
        <v>43941</v>
      </c>
      <c r="B65" s="45" t="s">
        <v>187</v>
      </c>
      <c r="C65" s="121">
        <v>7447290013</v>
      </c>
      <c r="D65" s="44" t="s">
        <v>78</v>
      </c>
      <c r="E65" s="44" t="s">
        <v>52</v>
      </c>
      <c r="F65" s="44" t="s">
        <v>50</v>
      </c>
      <c r="G65" s="85">
        <v>1</v>
      </c>
      <c r="H65" s="66">
        <v>1700000</v>
      </c>
      <c r="I65" s="123" t="s">
        <v>194</v>
      </c>
      <c r="J65" s="44" t="s">
        <v>27</v>
      </c>
    </row>
    <row r="66" spans="1:10" ht="33.75" customHeight="1" x14ac:dyDescent="0.2">
      <c r="A66" s="60">
        <v>43969</v>
      </c>
      <c r="B66" s="45" t="s">
        <v>190</v>
      </c>
      <c r="C66" s="121">
        <v>7451433225</v>
      </c>
      <c r="D66" s="44" t="s">
        <v>78</v>
      </c>
      <c r="E66" s="44" t="s">
        <v>52</v>
      </c>
      <c r="F66" s="44" t="s">
        <v>50</v>
      </c>
      <c r="G66" s="85">
        <v>1</v>
      </c>
      <c r="H66" s="66">
        <v>2000000</v>
      </c>
      <c r="I66" s="123" t="s">
        <v>195</v>
      </c>
      <c r="J66" s="44" t="s">
        <v>27</v>
      </c>
    </row>
    <row r="67" spans="1:10" ht="35.25" customHeight="1" x14ac:dyDescent="0.2">
      <c r="A67" s="60">
        <v>43970</v>
      </c>
      <c r="B67" s="45" t="s">
        <v>168</v>
      </c>
      <c r="C67" s="121">
        <v>7451281572</v>
      </c>
      <c r="D67" s="44" t="s">
        <v>78</v>
      </c>
      <c r="E67" s="44" t="s">
        <v>52</v>
      </c>
      <c r="F67" s="44" t="s">
        <v>50</v>
      </c>
      <c r="G67" s="85">
        <v>1</v>
      </c>
      <c r="H67" s="66">
        <v>3000000</v>
      </c>
      <c r="I67" s="123" t="s">
        <v>199</v>
      </c>
      <c r="J67" s="44" t="s">
        <v>27</v>
      </c>
    </row>
    <row r="68" spans="1:10" ht="30" customHeight="1" x14ac:dyDescent="0.2">
      <c r="A68" s="60">
        <v>43970</v>
      </c>
      <c r="B68" s="45" t="s">
        <v>191</v>
      </c>
      <c r="C68" s="121">
        <v>744709071109</v>
      </c>
      <c r="D68" s="44" t="s">
        <v>78</v>
      </c>
      <c r="E68" s="44" t="s">
        <v>52</v>
      </c>
      <c r="F68" s="44" t="s">
        <v>50</v>
      </c>
      <c r="G68" s="85">
        <v>1</v>
      </c>
      <c r="H68" s="66">
        <v>1000000</v>
      </c>
      <c r="I68" s="123" t="s">
        <v>199</v>
      </c>
      <c r="J68" s="44" t="s">
        <v>27</v>
      </c>
    </row>
    <row r="69" spans="1:10" ht="30" customHeight="1" x14ac:dyDescent="0.2">
      <c r="A69" s="60">
        <v>43970</v>
      </c>
      <c r="B69" s="45" t="s">
        <v>192</v>
      </c>
      <c r="C69" s="121">
        <v>7460013146</v>
      </c>
      <c r="D69" s="44" t="s">
        <v>78</v>
      </c>
      <c r="E69" s="44" t="s">
        <v>52</v>
      </c>
      <c r="F69" s="44" t="s">
        <v>50</v>
      </c>
      <c r="G69" s="85">
        <v>1</v>
      </c>
      <c r="H69" s="66">
        <v>3000000</v>
      </c>
      <c r="I69" s="123" t="s">
        <v>199</v>
      </c>
      <c r="J69" s="44" t="s">
        <v>27</v>
      </c>
    </row>
    <row r="70" spans="1:10" ht="30" customHeight="1" x14ac:dyDescent="0.2">
      <c r="A70" s="60">
        <v>43971</v>
      </c>
      <c r="B70" s="45" t="s">
        <v>143</v>
      </c>
      <c r="C70" s="121">
        <v>7452051324</v>
      </c>
      <c r="D70" s="44" t="s">
        <v>78</v>
      </c>
      <c r="E70" s="44" t="s">
        <v>52</v>
      </c>
      <c r="F70" s="44" t="s">
        <v>50</v>
      </c>
      <c r="G70" s="85">
        <v>1</v>
      </c>
      <c r="H70" s="66">
        <v>3000000</v>
      </c>
      <c r="I70" s="123" t="s">
        <v>199</v>
      </c>
      <c r="J70" s="44" t="s">
        <v>27</v>
      </c>
    </row>
    <row r="71" spans="1:10" ht="30" customHeight="1" x14ac:dyDescent="0.2">
      <c r="A71" s="60">
        <v>43971</v>
      </c>
      <c r="B71" s="45" t="s">
        <v>144</v>
      </c>
      <c r="C71" s="121">
        <v>7418018542</v>
      </c>
      <c r="D71" s="44" t="s">
        <v>54</v>
      </c>
      <c r="E71" s="44" t="s">
        <v>52</v>
      </c>
      <c r="F71" s="44" t="s">
        <v>50</v>
      </c>
      <c r="G71" s="85">
        <v>1</v>
      </c>
      <c r="H71" s="66">
        <v>3000000</v>
      </c>
      <c r="I71" s="123" t="s">
        <v>199</v>
      </c>
      <c r="J71" s="44" t="s">
        <v>31</v>
      </c>
    </row>
    <row r="72" spans="1:10" ht="46.5" customHeight="1" x14ac:dyDescent="0.2">
      <c r="A72" s="60">
        <v>43971</v>
      </c>
      <c r="B72" s="55" t="s">
        <v>196</v>
      </c>
      <c r="C72" s="121">
        <v>7451086613</v>
      </c>
      <c r="D72" s="44" t="s">
        <v>78</v>
      </c>
      <c r="E72" s="44" t="s">
        <v>52</v>
      </c>
      <c r="F72" s="44" t="s">
        <v>50</v>
      </c>
      <c r="G72" s="85">
        <v>1</v>
      </c>
      <c r="H72" s="66">
        <v>1000000</v>
      </c>
      <c r="I72" s="123" t="s">
        <v>200</v>
      </c>
      <c r="J72" s="44" t="s">
        <v>27</v>
      </c>
    </row>
    <row r="73" spans="1:10" ht="34.5" customHeight="1" x14ac:dyDescent="0.2">
      <c r="A73" s="60">
        <v>43963</v>
      </c>
      <c r="B73" s="55" t="s">
        <v>151</v>
      </c>
      <c r="C73" s="121">
        <v>7447242147</v>
      </c>
      <c r="D73" s="44" t="s">
        <v>78</v>
      </c>
      <c r="E73" s="44" t="s">
        <v>52</v>
      </c>
      <c r="F73" s="44" t="s">
        <v>50</v>
      </c>
      <c r="G73" s="85">
        <v>1</v>
      </c>
      <c r="H73" s="66">
        <v>3000000</v>
      </c>
      <c r="I73" s="123" t="s">
        <v>200</v>
      </c>
      <c r="J73" s="44" t="s">
        <v>27</v>
      </c>
    </row>
    <row r="74" spans="1:10" ht="45" customHeight="1" x14ac:dyDescent="0.2">
      <c r="A74" s="60">
        <v>43972</v>
      </c>
      <c r="B74" s="44" t="s">
        <v>166</v>
      </c>
      <c r="C74" s="121">
        <v>7457007255</v>
      </c>
      <c r="D74" s="44" t="s">
        <v>78</v>
      </c>
      <c r="E74" s="44" t="s">
        <v>52</v>
      </c>
      <c r="F74" s="44" t="s">
        <v>50</v>
      </c>
      <c r="G74" s="85">
        <v>1</v>
      </c>
      <c r="H74" s="66">
        <v>2000000</v>
      </c>
      <c r="I74" s="123" t="s">
        <v>204</v>
      </c>
      <c r="J74" s="44" t="s">
        <v>167</v>
      </c>
    </row>
    <row r="75" spans="1:10" ht="42" customHeight="1" x14ac:dyDescent="0.2">
      <c r="A75" s="60">
        <v>43972</v>
      </c>
      <c r="B75" s="55" t="s">
        <v>201</v>
      </c>
      <c r="C75" s="121">
        <v>7451434067</v>
      </c>
      <c r="D75" s="44" t="s">
        <v>78</v>
      </c>
      <c r="E75" s="44" t="s">
        <v>52</v>
      </c>
      <c r="F75" s="44" t="s">
        <v>50</v>
      </c>
      <c r="G75" s="85">
        <v>1</v>
      </c>
      <c r="H75" s="66">
        <v>3000000</v>
      </c>
      <c r="I75" s="123" t="s">
        <v>205</v>
      </c>
      <c r="J75" s="44" t="s">
        <v>27</v>
      </c>
    </row>
    <row r="76" spans="1:10" ht="42" customHeight="1" x14ac:dyDescent="0.2">
      <c r="A76" s="60">
        <v>43976</v>
      </c>
      <c r="B76" s="44" t="s">
        <v>202</v>
      </c>
      <c r="C76" s="121">
        <v>744911055800</v>
      </c>
      <c r="D76" s="44" t="s">
        <v>78</v>
      </c>
      <c r="E76" s="44" t="s">
        <v>52</v>
      </c>
      <c r="F76" s="44" t="s">
        <v>50</v>
      </c>
      <c r="G76" s="85">
        <v>1</v>
      </c>
      <c r="H76" s="66">
        <v>2000000</v>
      </c>
      <c r="I76" s="123" t="s">
        <v>206</v>
      </c>
      <c r="J76" s="44" t="s">
        <v>27</v>
      </c>
    </row>
    <row r="77" spans="1:10" ht="41.25" customHeight="1" x14ac:dyDescent="0.2">
      <c r="A77" s="60">
        <v>43976</v>
      </c>
      <c r="B77" s="45" t="s">
        <v>203</v>
      </c>
      <c r="C77" s="121">
        <v>744700895454</v>
      </c>
      <c r="D77" s="44" t="s">
        <v>78</v>
      </c>
      <c r="E77" s="44" t="s">
        <v>52</v>
      </c>
      <c r="F77" s="44" t="s">
        <v>50</v>
      </c>
      <c r="G77" s="85">
        <v>1</v>
      </c>
      <c r="H77" s="66">
        <v>2300000</v>
      </c>
      <c r="I77" s="123" t="s">
        <v>206</v>
      </c>
      <c r="J77" s="44" t="s">
        <v>27</v>
      </c>
    </row>
    <row r="78" spans="1:10" ht="39" customHeight="1" x14ac:dyDescent="0.2">
      <c r="A78" s="60">
        <v>43973</v>
      </c>
      <c r="B78" s="45" t="s">
        <v>207</v>
      </c>
      <c r="C78" s="121">
        <v>7455026809</v>
      </c>
      <c r="D78" s="44" t="s">
        <v>78</v>
      </c>
      <c r="E78" s="44" t="s">
        <v>52</v>
      </c>
      <c r="F78" s="44" t="s">
        <v>50</v>
      </c>
      <c r="G78" s="85">
        <v>1</v>
      </c>
      <c r="H78" s="66">
        <v>3000000</v>
      </c>
      <c r="I78" s="123" t="s">
        <v>216</v>
      </c>
      <c r="J78" s="44" t="s">
        <v>34</v>
      </c>
    </row>
    <row r="79" spans="1:10" ht="42.75" customHeight="1" x14ac:dyDescent="0.2">
      <c r="A79" s="60">
        <v>43979</v>
      </c>
      <c r="B79" s="44" t="s">
        <v>210</v>
      </c>
      <c r="C79" s="121">
        <v>745224340582</v>
      </c>
      <c r="D79" s="44" t="s">
        <v>78</v>
      </c>
      <c r="E79" s="44" t="s">
        <v>52</v>
      </c>
      <c r="F79" s="44" t="s">
        <v>50</v>
      </c>
      <c r="G79" s="85">
        <v>1</v>
      </c>
      <c r="H79" s="66">
        <v>1400000</v>
      </c>
      <c r="I79" s="123" t="s">
        <v>217</v>
      </c>
      <c r="J79" s="44" t="s">
        <v>27</v>
      </c>
    </row>
    <row r="80" spans="1:10" ht="34.5" customHeight="1" x14ac:dyDescent="0.2">
      <c r="A80" s="60">
        <v>43978</v>
      </c>
      <c r="B80" s="44" t="s">
        <v>209</v>
      </c>
      <c r="C80" s="121">
        <v>7422036329</v>
      </c>
      <c r="D80" s="44" t="s">
        <v>54</v>
      </c>
      <c r="E80" s="44" t="s">
        <v>52</v>
      </c>
      <c r="F80" s="44" t="s">
        <v>50</v>
      </c>
      <c r="G80" s="85">
        <v>1</v>
      </c>
      <c r="H80" s="66">
        <v>2700000</v>
      </c>
      <c r="I80" s="123" t="s">
        <v>217</v>
      </c>
      <c r="J80" s="44" t="s">
        <v>41</v>
      </c>
    </row>
    <row r="81" spans="1:10" ht="38.25" customHeight="1" x14ac:dyDescent="0.2">
      <c r="A81" s="60">
        <v>43969</v>
      </c>
      <c r="B81" s="42" t="s">
        <v>162</v>
      </c>
      <c r="C81" s="121">
        <v>7404050793</v>
      </c>
      <c r="D81" s="44" t="s">
        <v>78</v>
      </c>
      <c r="E81" s="44" t="s">
        <v>52</v>
      </c>
      <c r="F81" s="44" t="s">
        <v>50</v>
      </c>
      <c r="G81" s="85">
        <v>1</v>
      </c>
      <c r="H81" s="66">
        <v>2800000</v>
      </c>
      <c r="I81" s="123" t="s">
        <v>217</v>
      </c>
      <c r="J81" s="44" t="s">
        <v>39</v>
      </c>
    </row>
    <row r="82" spans="1:10" ht="37.5" customHeight="1" x14ac:dyDescent="0.2">
      <c r="A82" s="60">
        <v>43972</v>
      </c>
      <c r="B82" s="53" t="s">
        <v>198</v>
      </c>
      <c r="C82" s="121">
        <v>7415102027</v>
      </c>
      <c r="D82" s="44" t="s">
        <v>78</v>
      </c>
      <c r="E82" s="44" t="s">
        <v>52</v>
      </c>
      <c r="F82" s="44" t="s">
        <v>50</v>
      </c>
      <c r="G82" s="85">
        <v>1</v>
      </c>
      <c r="H82" s="66">
        <v>1500000</v>
      </c>
      <c r="I82" s="123" t="s">
        <v>217</v>
      </c>
      <c r="J82" s="44" t="s">
        <v>39</v>
      </c>
    </row>
    <row r="83" spans="1:10" ht="38.25" customHeight="1" x14ac:dyDescent="0.2">
      <c r="A83" s="60">
        <v>43971</v>
      </c>
      <c r="B83" s="44" t="s">
        <v>211</v>
      </c>
      <c r="C83" s="121">
        <v>7455013253</v>
      </c>
      <c r="D83" s="44" t="s">
        <v>78</v>
      </c>
      <c r="E83" s="44" t="s">
        <v>52</v>
      </c>
      <c r="F83" s="44" t="s">
        <v>50</v>
      </c>
      <c r="G83" s="85">
        <v>1</v>
      </c>
      <c r="H83" s="66">
        <v>3000000</v>
      </c>
      <c r="I83" s="123" t="s">
        <v>217</v>
      </c>
      <c r="J83" s="44" t="s">
        <v>32</v>
      </c>
    </row>
    <row r="84" spans="1:10" ht="39.75" customHeight="1" x14ac:dyDescent="0.2">
      <c r="A84" s="60">
        <v>43964</v>
      </c>
      <c r="B84" s="45" t="s">
        <v>212</v>
      </c>
      <c r="C84" s="121">
        <v>743501370429</v>
      </c>
      <c r="D84" s="44" t="s">
        <v>78</v>
      </c>
      <c r="E84" s="44" t="s">
        <v>52</v>
      </c>
      <c r="F84" s="44" t="s">
        <v>50</v>
      </c>
      <c r="G84" s="85">
        <v>1</v>
      </c>
      <c r="H84" s="66">
        <v>1300000</v>
      </c>
      <c r="I84" s="123" t="s">
        <v>217</v>
      </c>
      <c r="J84" s="44" t="s">
        <v>32</v>
      </c>
    </row>
    <row r="85" spans="1:10" ht="37.5" customHeight="1" x14ac:dyDescent="0.2">
      <c r="A85" s="60">
        <v>43980</v>
      </c>
      <c r="B85" s="44" t="s">
        <v>213</v>
      </c>
      <c r="C85" s="121">
        <v>7447204913</v>
      </c>
      <c r="D85" s="44" t="s">
        <v>78</v>
      </c>
      <c r="E85" s="44" t="s">
        <v>52</v>
      </c>
      <c r="F85" s="44" t="s">
        <v>50</v>
      </c>
      <c r="G85" s="85">
        <v>1</v>
      </c>
      <c r="H85" s="66">
        <v>1500000</v>
      </c>
      <c r="I85" s="123" t="s">
        <v>217</v>
      </c>
      <c r="J85" s="44" t="s">
        <v>32</v>
      </c>
    </row>
    <row r="86" spans="1:10" ht="38.25" customHeight="1" x14ac:dyDescent="0.2">
      <c r="A86" s="60">
        <v>43978</v>
      </c>
      <c r="B86" s="42" t="s">
        <v>214</v>
      </c>
      <c r="C86" s="121">
        <v>7405012920</v>
      </c>
      <c r="D86" s="44" t="s">
        <v>78</v>
      </c>
      <c r="E86" s="44" t="s">
        <v>52</v>
      </c>
      <c r="F86" s="44" t="s">
        <v>50</v>
      </c>
      <c r="G86" s="85">
        <v>1</v>
      </c>
      <c r="H86" s="66">
        <v>2000000</v>
      </c>
      <c r="I86" s="123" t="s">
        <v>218</v>
      </c>
      <c r="J86" s="44" t="s">
        <v>45</v>
      </c>
    </row>
    <row r="87" spans="1:10" ht="35.25" customHeight="1" x14ac:dyDescent="0.2">
      <c r="A87" s="60">
        <v>43979</v>
      </c>
      <c r="B87" s="42" t="s">
        <v>208</v>
      </c>
      <c r="C87" s="121">
        <v>744500152170</v>
      </c>
      <c r="D87" s="44" t="s">
        <v>54</v>
      </c>
      <c r="E87" s="44" t="s">
        <v>52</v>
      </c>
      <c r="F87" s="44" t="s">
        <v>50</v>
      </c>
      <c r="G87" s="85">
        <v>1</v>
      </c>
      <c r="H87" s="66">
        <v>2400000</v>
      </c>
      <c r="I87" s="123" t="s">
        <v>218</v>
      </c>
      <c r="J87" s="44" t="s">
        <v>32</v>
      </c>
    </row>
    <row r="88" spans="1:10" ht="30" customHeight="1" x14ac:dyDescent="0.2">
      <c r="A88" s="60">
        <v>43980</v>
      </c>
      <c r="B88" s="44" t="s">
        <v>215</v>
      </c>
      <c r="C88" s="121">
        <v>7415101231</v>
      </c>
      <c r="D88" s="44" t="s">
        <v>78</v>
      </c>
      <c r="E88" s="44" t="s">
        <v>52</v>
      </c>
      <c r="F88" s="44" t="s">
        <v>50</v>
      </c>
      <c r="G88" s="85">
        <v>1</v>
      </c>
      <c r="H88" s="66">
        <v>700000</v>
      </c>
      <c r="I88" s="123" t="s">
        <v>218</v>
      </c>
      <c r="J88" s="44" t="s">
        <v>39</v>
      </c>
    </row>
    <row r="89" spans="1:10" ht="38.25" customHeight="1" x14ac:dyDescent="0.2">
      <c r="A89" s="60">
        <v>43984</v>
      </c>
      <c r="B89" s="45" t="s">
        <v>221</v>
      </c>
      <c r="C89" s="121">
        <v>7404055270</v>
      </c>
      <c r="D89" s="44" t="s">
        <v>54</v>
      </c>
      <c r="E89" s="44" t="s">
        <v>52</v>
      </c>
      <c r="F89" s="44" t="s">
        <v>50</v>
      </c>
      <c r="G89" s="85">
        <v>1</v>
      </c>
      <c r="H89" s="66">
        <v>1500000</v>
      </c>
      <c r="I89" s="123" t="s">
        <v>232</v>
      </c>
      <c r="J89" s="44" t="s">
        <v>47</v>
      </c>
    </row>
    <row r="90" spans="1:10" ht="35.25" customHeight="1" x14ac:dyDescent="0.2">
      <c r="A90" s="60">
        <v>43985</v>
      </c>
      <c r="B90" s="45" t="s">
        <v>150</v>
      </c>
      <c r="C90" s="121">
        <v>7422019034</v>
      </c>
      <c r="D90" s="44" t="s">
        <v>78</v>
      </c>
      <c r="E90" s="44" t="s">
        <v>52</v>
      </c>
      <c r="F90" s="44" t="s">
        <v>50</v>
      </c>
      <c r="G90" s="85">
        <v>1</v>
      </c>
      <c r="H90" s="66">
        <v>960000</v>
      </c>
      <c r="I90" s="123" t="s">
        <v>232</v>
      </c>
      <c r="J90" s="44" t="s">
        <v>41</v>
      </c>
    </row>
    <row r="91" spans="1:10" ht="44.25" customHeight="1" x14ac:dyDescent="0.2">
      <c r="A91" s="60">
        <v>43985</v>
      </c>
      <c r="B91" s="45" t="s">
        <v>223</v>
      </c>
      <c r="C91" s="121">
        <v>7455020606</v>
      </c>
      <c r="D91" s="44" t="s">
        <v>54</v>
      </c>
      <c r="E91" s="44" t="s">
        <v>52</v>
      </c>
      <c r="F91" s="44" t="s">
        <v>50</v>
      </c>
      <c r="G91" s="85">
        <v>1</v>
      </c>
      <c r="H91" s="66">
        <v>3000000</v>
      </c>
      <c r="I91" s="123" t="s">
        <v>233</v>
      </c>
      <c r="J91" s="44" t="s">
        <v>32</v>
      </c>
    </row>
    <row r="92" spans="1:10" ht="37.5" customHeight="1" x14ac:dyDescent="0.2">
      <c r="A92" s="60">
        <v>43986</v>
      </c>
      <c r="B92" s="45" t="s">
        <v>224</v>
      </c>
      <c r="C92" s="121">
        <v>7459005694</v>
      </c>
      <c r="D92" s="44" t="s">
        <v>78</v>
      </c>
      <c r="E92" s="44" t="s">
        <v>52</v>
      </c>
      <c r="F92" s="44" t="s">
        <v>50</v>
      </c>
      <c r="G92" s="85">
        <v>1</v>
      </c>
      <c r="H92" s="66">
        <v>1500000</v>
      </c>
      <c r="I92" s="123" t="s">
        <v>234</v>
      </c>
      <c r="J92" s="44" t="s">
        <v>29</v>
      </c>
    </row>
    <row r="93" spans="1:10" ht="30" customHeight="1" x14ac:dyDescent="0.2">
      <c r="A93" s="60">
        <v>43984</v>
      </c>
      <c r="B93" s="45" t="s">
        <v>219</v>
      </c>
      <c r="C93" s="121">
        <v>741701138074</v>
      </c>
      <c r="D93" s="44" t="s">
        <v>78</v>
      </c>
      <c r="E93" s="44" t="s">
        <v>52</v>
      </c>
      <c r="F93" s="44" t="s">
        <v>50</v>
      </c>
      <c r="G93" s="85">
        <v>1</v>
      </c>
      <c r="H93" s="66">
        <v>1000000</v>
      </c>
      <c r="I93" s="123" t="s">
        <v>235</v>
      </c>
      <c r="J93" s="44" t="s">
        <v>30</v>
      </c>
    </row>
    <row r="94" spans="1:10" ht="42.75" customHeight="1" x14ac:dyDescent="0.2">
      <c r="A94" s="60">
        <v>43990</v>
      </c>
      <c r="B94" s="45" t="s">
        <v>188</v>
      </c>
      <c r="C94" s="121">
        <v>741500641256</v>
      </c>
      <c r="D94" s="44" t="s">
        <v>78</v>
      </c>
      <c r="E94" s="44" t="s">
        <v>52</v>
      </c>
      <c r="F94" s="44" t="s">
        <v>50</v>
      </c>
      <c r="G94" s="85">
        <v>1</v>
      </c>
      <c r="H94" s="66">
        <v>2000000</v>
      </c>
      <c r="I94" s="123" t="s">
        <v>235</v>
      </c>
      <c r="J94" s="44" t="s">
        <v>39</v>
      </c>
    </row>
    <row r="95" spans="1:10" ht="30" customHeight="1" x14ac:dyDescent="0.2">
      <c r="A95" s="60">
        <v>43990</v>
      </c>
      <c r="B95" s="45" t="s">
        <v>230</v>
      </c>
      <c r="C95" s="121">
        <v>7459005542</v>
      </c>
      <c r="D95" s="44" t="s">
        <v>78</v>
      </c>
      <c r="E95" s="44" t="s">
        <v>52</v>
      </c>
      <c r="F95" s="44" t="s">
        <v>50</v>
      </c>
      <c r="G95" s="85">
        <v>1</v>
      </c>
      <c r="H95" s="66">
        <v>2000000</v>
      </c>
      <c r="I95" s="123" t="s">
        <v>236</v>
      </c>
      <c r="J95" s="44" t="s">
        <v>220</v>
      </c>
    </row>
    <row r="96" spans="1:10" ht="33.75" customHeight="1" x14ac:dyDescent="0.2">
      <c r="A96" s="60">
        <v>43987</v>
      </c>
      <c r="B96" s="45" t="s">
        <v>229</v>
      </c>
      <c r="C96" s="121">
        <v>7401013761</v>
      </c>
      <c r="D96" s="44" t="s">
        <v>78</v>
      </c>
      <c r="E96" s="44" t="s">
        <v>52</v>
      </c>
      <c r="F96" s="44" t="s">
        <v>50</v>
      </c>
      <c r="G96" s="85">
        <v>1</v>
      </c>
      <c r="H96" s="66">
        <v>3000000</v>
      </c>
      <c r="I96" s="123" t="s">
        <v>236</v>
      </c>
      <c r="J96" s="44" t="s">
        <v>189</v>
      </c>
    </row>
    <row r="97" spans="1:10" ht="36.75" customHeight="1" x14ac:dyDescent="0.2">
      <c r="A97" s="60">
        <v>43987</v>
      </c>
      <c r="B97" s="44" t="s">
        <v>222</v>
      </c>
      <c r="C97" s="121">
        <v>741506888210</v>
      </c>
      <c r="D97" s="44" t="s">
        <v>78</v>
      </c>
      <c r="E97" s="44" t="s">
        <v>52</v>
      </c>
      <c r="F97" s="44" t="s">
        <v>50</v>
      </c>
      <c r="G97" s="85">
        <v>1</v>
      </c>
      <c r="H97" s="66">
        <v>2000000</v>
      </c>
      <c r="I97" s="123" t="s">
        <v>236</v>
      </c>
      <c r="J97" s="44" t="s">
        <v>39</v>
      </c>
    </row>
    <row r="98" spans="1:10" ht="30" customHeight="1" x14ac:dyDescent="0.2">
      <c r="A98" s="60">
        <v>43991</v>
      </c>
      <c r="B98" s="45" t="s">
        <v>237</v>
      </c>
      <c r="C98" s="121">
        <v>7447281080</v>
      </c>
      <c r="D98" s="44" t="s">
        <v>78</v>
      </c>
      <c r="E98" s="44" t="s">
        <v>52</v>
      </c>
      <c r="F98" s="44" t="s">
        <v>50</v>
      </c>
      <c r="G98" s="85">
        <v>1</v>
      </c>
      <c r="H98" s="66">
        <v>2400000</v>
      </c>
      <c r="I98" s="123" t="s">
        <v>236</v>
      </c>
      <c r="J98" s="44" t="s">
        <v>32</v>
      </c>
    </row>
    <row r="99" spans="1:10" ht="35.25" customHeight="1" x14ac:dyDescent="0.2">
      <c r="A99" s="60">
        <v>43987</v>
      </c>
      <c r="B99" s="45" t="s">
        <v>238</v>
      </c>
      <c r="C99" s="121">
        <v>7445002809</v>
      </c>
      <c r="D99" s="44" t="s">
        <v>54</v>
      </c>
      <c r="E99" s="44" t="s">
        <v>52</v>
      </c>
      <c r="F99" s="44" t="s">
        <v>50</v>
      </c>
      <c r="G99" s="85">
        <v>1</v>
      </c>
      <c r="H99" s="66">
        <v>1950000</v>
      </c>
      <c r="I99" s="123" t="s">
        <v>241</v>
      </c>
      <c r="J99" s="44" t="s">
        <v>32</v>
      </c>
    </row>
    <row r="100" spans="1:10" ht="41.25" customHeight="1" x14ac:dyDescent="0.2">
      <c r="A100" s="60">
        <v>43992</v>
      </c>
      <c r="B100" s="45" t="s">
        <v>228</v>
      </c>
      <c r="C100" s="121">
        <v>232300246927</v>
      </c>
      <c r="D100" s="44" t="s">
        <v>78</v>
      </c>
      <c r="E100" s="44" t="s">
        <v>52</v>
      </c>
      <c r="F100" s="44" t="s">
        <v>50</v>
      </c>
      <c r="G100" s="85">
        <v>1</v>
      </c>
      <c r="H100" s="66">
        <v>2200000</v>
      </c>
      <c r="I100" s="123" t="s">
        <v>242</v>
      </c>
      <c r="J100" s="44" t="s">
        <v>32</v>
      </c>
    </row>
    <row r="101" spans="1:10" ht="43.5" customHeight="1" x14ac:dyDescent="0.2">
      <c r="A101" s="60">
        <v>43993</v>
      </c>
      <c r="B101" s="45" t="s">
        <v>225</v>
      </c>
      <c r="C101" s="121">
        <v>7415079530</v>
      </c>
      <c r="D101" s="44" t="s">
        <v>78</v>
      </c>
      <c r="E101" s="44" t="s">
        <v>52</v>
      </c>
      <c r="F101" s="44" t="s">
        <v>50</v>
      </c>
      <c r="G101" s="85">
        <v>1</v>
      </c>
      <c r="H101" s="66">
        <v>800000</v>
      </c>
      <c r="I101" s="123" t="s">
        <v>242</v>
      </c>
      <c r="J101" s="44" t="s">
        <v>39</v>
      </c>
    </row>
    <row r="102" spans="1:10" ht="35.25" customHeight="1" x14ac:dyDescent="0.2">
      <c r="A102" s="60">
        <v>43997</v>
      </c>
      <c r="B102" s="44" t="s">
        <v>51</v>
      </c>
      <c r="C102" s="121">
        <v>7415099141</v>
      </c>
      <c r="D102" s="44" t="s">
        <v>78</v>
      </c>
      <c r="E102" s="44" t="s">
        <v>52</v>
      </c>
      <c r="F102" s="44" t="s">
        <v>50</v>
      </c>
      <c r="G102" s="85">
        <v>1</v>
      </c>
      <c r="H102" s="66">
        <v>2500000</v>
      </c>
      <c r="I102" s="123" t="s">
        <v>243</v>
      </c>
      <c r="J102" s="44" t="s">
        <v>39</v>
      </c>
    </row>
    <row r="103" spans="1:10" ht="38.25" customHeight="1" x14ac:dyDescent="0.2">
      <c r="A103" s="60">
        <v>43998</v>
      </c>
      <c r="B103" s="45" t="s">
        <v>226</v>
      </c>
      <c r="C103" s="121">
        <v>744405118010</v>
      </c>
      <c r="D103" s="44" t="s">
        <v>78</v>
      </c>
      <c r="E103" s="44" t="s">
        <v>52</v>
      </c>
      <c r="F103" s="44" t="s">
        <v>50</v>
      </c>
      <c r="G103" s="85">
        <v>1</v>
      </c>
      <c r="H103" s="66">
        <v>600000</v>
      </c>
      <c r="I103" s="123" t="s">
        <v>250</v>
      </c>
      <c r="J103" s="44" t="s">
        <v>32</v>
      </c>
    </row>
    <row r="104" spans="1:10" ht="36" customHeight="1" x14ac:dyDescent="0.2">
      <c r="A104" s="60">
        <v>43997</v>
      </c>
      <c r="B104" s="45" t="s">
        <v>169</v>
      </c>
      <c r="C104" s="121">
        <v>745303888004</v>
      </c>
      <c r="D104" s="44" t="s">
        <v>78</v>
      </c>
      <c r="E104" s="44" t="s">
        <v>52</v>
      </c>
      <c r="F104" s="44" t="s">
        <v>50</v>
      </c>
      <c r="G104" s="85">
        <v>1</v>
      </c>
      <c r="H104" s="66">
        <v>1400000</v>
      </c>
      <c r="I104" s="123" t="s">
        <v>250</v>
      </c>
      <c r="J104" s="44" t="s">
        <v>27</v>
      </c>
    </row>
    <row r="105" spans="1:10" ht="33" customHeight="1" x14ac:dyDescent="0.2">
      <c r="A105" s="60">
        <v>43998</v>
      </c>
      <c r="B105" s="44" t="s">
        <v>239</v>
      </c>
      <c r="C105" s="121">
        <v>7453267929</v>
      </c>
      <c r="D105" s="44" t="s">
        <v>78</v>
      </c>
      <c r="E105" s="44" t="s">
        <v>52</v>
      </c>
      <c r="F105" s="44" t="s">
        <v>50</v>
      </c>
      <c r="G105" s="85">
        <v>1</v>
      </c>
      <c r="H105" s="66">
        <v>375000</v>
      </c>
      <c r="I105" s="123" t="s">
        <v>250</v>
      </c>
      <c r="J105" s="44" t="s">
        <v>27</v>
      </c>
    </row>
    <row r="106" spans="1:10" ht="33.75" customHeight="1" x14ac:dyDescent="0.2">
      <c r="A106" s="60">
        <v>43999</v>
      </c>
      <c r="B106" s="44" t="s">
        <v>244</v>
      </c>
      <c r="C106" s="121">
        <v>7415042650</v>
      </c>
      <c r="D106" s="44" t="s">
        <v>78</v>
      </c>
      <c r="E106" s="44" t="s">
        <v>52</v>
      </c>
      <c r="F106" s="44" t="s">
        <v>50</v>
      </c>
      <c r="G106" s="85">
        <v>1</v>
      </c>
      <c r="H106" s="66">
        <v>3000000</v>
      </c>
      <c r="I106" s="123" t="s">
        <v>250</v>
      </c>
      <c r="J106" s="44" t="s">
        <v>39</v>
      </c>
    </row>
    <row r="107" spans="1:10" ht="30" customHeight="1" x14ac:dyDescent="0.2">
      <c r="A107" s="60">
        <v>44000</v>
      </c>
      <c r="B107" s="44" t="s">
        <v>240</v>
      </c>
      <c r="C107" s="121">
        <v>740400180137</v>
      </c>
      <c r="D107" s="44" t="s">
        <v>78</v>
      </c>
      <c r="E107" s="44" t="s">
        <v>52</v>
      </c>
      <c r="F107" s="44" t="s">
        <v>50</v>
      </c>
      <c r="G107" s="85">
        <v>1</v>
      </c>
      <c r="H107" s="66">
        <v>3000000</v>
      </c>
      <c r="I107" s="123" t="s">
        <v>251</v>
      </c>
      <c r="J107" s="44" t="s">
        <v>47</v>
      </c>
    </row>
    <row r="108" spans="1:10" ht="30" customHeight="1" x14ac:dyDescent="0.2">
      <c r="A108" s="60">
        <v>43990</v>
      </c>
      <c r="B108" s="44" t="s">
        <v>231</v>
      </c>
      <c r="C108" s="121">
        <v>7404037545</v>
      </c>
      <c r="D108" s="44" t="s">
        <v>54</v>
      </c>
      <c r="E108" s="44" t="s">
        <v>52</v>
      </c>
      <c r="F108" s="44" t="s">
        <v>50</v>
      </c>
      <c r="G108" s="85">
        <v>1</v>
      </c>
      <c r="H108" s="66">
        <v>2400000</v>
      </c>
      <c r="I108" s="123" t="s">
        <v>252</v>
      </c>
      <c r="J108" s="44" t="s">
        <v>32</v>
      </c>
    </row>
    <row r="109" spans="1:10" ht="30" customHeight="1" x14ac:dyDescent="0.2">
      <c r="A109" s="60">
        <v>44005</v>
      </c>
      <c r="B109" s="45" t="s">
        <v>249</v>
      </c>
      <c r="C109" s="121">
        <v>7415038580</v>
      </c>
      <c r="D109" s="44" t="s">
        <v>78</v>
      </c>
      <c r="E109" s="44" t="s">
        <v>52</v>
      </c>
      <c r="F109" s="44" t="s">
        <v>50</v>
      </c>
      <c r="G109" s="85">
        <v>1</v>
      </c>
      <c r="H109" s="66">
        <v>1000000</v>
      </c>
      <c r="I109" s="123" t="s">
        <v>253</v>
      </c>
      <c r="J109" s="44" t="s">
        <v>39</v>
      </c>
    </row>
    <row r="110" spans="1:10" ht="30" customHeight="1" x14ac:dyDescent="0.2">
      <c r="A110" s="60">
        <v>44011</v>
      </c>
      <c r="B110" s="44" t="s">
        <v>197</v>
      </c>
      <c r="C110" s="121">
        <v>7449056298</v>
      </c>
      <c r="D110" s="44" t="s">
        <v>78</v>
      </c>
      <c r="E110" s="44" t="s">
        <v>52</v>
      </c>
      <c r="F110" s="44" t="s">
        <v>50</v>
      </c>
      <c r="G110" s="85">
        <v>4.5</v>
      </c>
      <c r="H110" s="66">
        <v>3000000</v>
      </c>
      <c r="I110" s="123" t="s">
        <v>343</v>
      </c>
      <c r="J110" s="44" t="s">
        <v>27</v>
      </c>
    </row>
    <row r="111" spans="1:10" ht="30" customHeight="1" x14ac:dyDescent="0.2">
      <c r="A111" s="60">
        <v>44019</v>
      </c>
      <c r="B111" s="45" t="s">
        <v>336</v>
      </c>
      <c r="C111" s="121">
        <v>7448019367</v>
      </c>
      <c r="D111" s="44" t="s">
        <v>78</v>
      </c>
      <c r="E111" s="44" t="s">
        <v>52</v>
      </c>
      <c r="F111" s="44" t="s">
        <v>50</v>
      </c>
      <c r="G111" s="85">
        <v>4.5</v>
      </c>
      <c r="H111" s="66">
        <v>1400000</v>
      </c>
      <c r="I111" s="123" t="s">
        <v>344</v>
      </c>
      <c r="J111" s="44" t="s">
        <v>27</v>
      </c>
    </row>
    <row r="112" spans="1:10" ht="33.75" customHeight="1" x14ac:dyDescent="0.2">
      <c r="A112" s="60">
        <v>44026</v>
      </c>
      <c r="B112" s="45" t="s">
        <v>323</v>
      </c>
      <c r="C112" s="121">
        <v>745106411300</v>
      </c>
      <c r="D112" s="44" t="s">
        <v>54</v>
      </c>
      <c r="E112" s="44" t="s">
        <v>52</v>
      </c>
      <c r="F112" s="44" t="s">
        <v>50</v>
      </c>
      <c r="G112" s="85">
        <v>1</v>
      </c>
      <c r="H112" s="66">
        <v>3000000</v>
      </c>
      <c r="I112" s="45" t="s">
        <v>351</v>
      </c>
      <c r="J112" s="44" t="s">
        <v>27</v>
      </c>
    </row>
    <row r="113" spans="1:10" ht="30" customHeight="1" x14ac:dyDescent="0.2">
      <c r="A113" s="60">
        <v>44025</v>
      </c>
      <c r="B113" s="45" t="s">
        <v>227</v>
      </c>
      <c r="C113" s="121">
        <v>7447243197</v>
      </c>
      <c r="D113" s="44" t="s">
        <v>78</v>
      </c>
      <c r="E113" s="44" t="s">
        <v>52</v>
      </c>
      <c r="F113" s="44" t="s">
        <v>50</v>
      </c>
      <c r="G113" s="85">
        <v>4.5</v>
      </c>
      <c r="H113" s="66">
        <v>4800000</v>
      </c>
      <c r="I113" s="45" t="s">
        <v>353</v>
      </c>
      <c r="J113" s="44" t="s">
        <v>27</v>
      </c>
    </row>
    <row r="114" spans="1:10" ht="39" customHeight="1" x14ac:dyDescent="0.2">
      <c r="A114" s="60">
        <v>44026</v>
      </c>
      <c r="B114" s="45" t="s">
        <v>322</v>
      </c>
      <c r="C114" s="121">
        <v>744611706480</v>
      </c>
      <c r="D114" s="44" t="s">
        <v>78</v>
      </c>
      <c r="E114" s="44" t="s">
        <v>52</v>
      </c>
      <c r="F114" s="44" t="s">
        <v>50</v>
      </c>
      <c r="G114" s="85">
        <v>1</v>
      </c>
      <c r="H114" s="66">
        <v>361605</v>
      </c>
      <c r="I114" s="45" t="s">
        <v>352</v>
      </c>
      <c r="J114" s="44" t="s">
        <v>32</v>
      </c>
    </row>
    <row r="115" spans="1:10" ht="39.75" customHeight="1" x14ac:dyDescent="0.2">
      <c r="A115" s="60">
        <v>44015</v>
      </c>
      <c r="B115" s="45" t="s">
        <v>322</v>
      </c>
      <c r="C115" s="121">
        <v>744611706480</v>
      </c>
      <c r="D115" s="44" t="s">
        <v>78</v>
      </c>
      <c r="E115" s="44" t="s">
        <v>52</v>
      </c>
      <c r="F115" s="44" t="s">
        <v>50</v>
      </c>
      <c r="G115" s="124">
        <v>1</v>
      </c>
      <c r="H115" s="66">
        <v>396250</v>
      </c>
      <c r="I115" s="45" t="s">
        <v>354</v>
      </c>
      <c r="J115" s="44" t="s">
        <v>32</v>
      </c>
    </row>
    <row r="116" spans="1:10" ht="45" customHeight="1" x14ac:dyDescent="0.2">
      <c r="A116" s="60">
        <v>44032</v>
      </c>
      <c r="B116" s="44" t="s">
        <v>341</v>
      </c>
      <c r="C116" s="121">
        <v>745210616390</v>
      </c>
      <c r="D116" s="44" t="s">
        <v>54</v>
      </c>
      <c r="E116" s="44" t="s">
        <v>52</v>
      </c>
      <c r="F116" s="44" t="s">
        <v>50</v>
      </c>
      <c r="G116" s="124">
        <v>1</v>
      </c>
      <c r="H116" s="66">
        <v>3000000</v>
      </c>
      <c r="I116" s="45" t="s">
        <v>352</v>
      </c>
      <c r="J116" s="44" t="s">
        <v>27</v>
      </c>
    </row>
    <row r="117" spans="1:10" ht="39" customHeight="1" x14ac:dyDescent="0.2">
      <c r="A117" s="60">
        <v>44027</v>
      </c>
      <c r="B117" s="45" t="s">
        <v>248</v>
      </c>
      <c r="C117" s="121">
        <v>744913864436</v>
      </c>
      <c r="D117" s="44" t="s">
        <v>78</v>
      </c>
      <c r="E117" s="44" t="s">
        <v>52</v>
      </c>
      <c r="F117" s="44" t="s">
        <v>50</v>
      </c>
      <c r="G117" s="85">
        <v>1</v>
      </c>
      <c r="H117" s="66">
        <v>3000000</v>
      </c>
      <c r="I117" s="45" t="s">
        <v>358</v>
      </c>
      <c r="J117" s="44" t="s">
        <v>27</v>
      </c>
    </row>
    <row r="118" spans="1:10" ht="34.5" customHeight="1" x14ac:dyDescent="0.2">
      <c r="A118" s="60">
        <v>44032</v>
      </c>
      <c r="B118" s="44" t="s">
        <v>339</v>
      </c>
      <c r="C118" s="121">
        <v>667210051312</v>
      </c>
      <c r="D118" s="44" t="s">
        <v>78</v>
      </c>
      <c r="E118" s="44" t="s">
        <v>52</v>
      </c>
      <c r="F118" s="44" t="s">
        <v>50</v>
      </c>
      <c r="G118" s="124">
        <v>2.25</v>
      </c>
      <c r="H118" s="66">
        <v>4000000</v>
      </c>
      <c r="I118" s="45" t="s">
        <v>358</v>
      </c>
      <c r="J118" s="44" t="s">
        <v>47</v>
      </c>
    </row>
    <row r="119" spans="1:10" ht="33.75" customHeight="1" x14ac:dyDescent="0.2">
      <c r="A119" s="60">
        <v>44035</v>
      </c>
      <c r="B119" s="44" t="s">
        <v>337</v>
      </c>
      <c r="C119" s="121">
        <v>744720319032</v>
      </c>
      <c r="D119" s="44" t="s">
        <v>78</v>
      </c>
      <c r="E119" s="44" t="s">
        <v>52</v>
      </c>
      <c r="F119" s="44" t="s">
        <v>50</v>
      </c>
      <c r="G119" s="124">
        <v>4.5</v>
      </c>
      <c r="H119" s="66">
        <v>1200000</v>
      </c>
      <c r="I119" s="45" t="s">
        <v>369</v>
      </c>
      <c r="J119" s="44" t="s">
        <v>27</v>
      </c>
    </row>
    <row r="120" spans="1:10" ht="30" customHeight="1" x14ac:dyDescent="0.2">
      <c r="A120" s="60">
        <v>44035</v>
      </c>
      <c r="B120" s="44" t="s">
        <v>340</v>
      </c>
      <c r="C120" s="121">
        <v>7452115419</v>
      </c>
      <c r="D120" s="44" t="s">
        <v>78</v>
      </c>
      <c r="E120" s="44" t="s">
        <v>52</v>
      </c>
      <c r="F120" s="44" t="s">
        <v>50</v>
      </c>
      <c r="G120" s="124">
        <v>4.25</v>
      </c>
      <c r="H120" s="66">
        <v>1500000</v>
      </c>
      <c r="I120" s="45" t="s">
        <v>370</v>
      </c>
      <c r="J120" s="44" t="s">
        <v>27</v>
      </c>
    </row>
    <row r="121" spans="1:10" ht="37.5" customHeight="1" x14ac:dyDescent="0.2">
      <c r="A121" s="60">
        <v>44035</v>
      </c>
      <c r="B121" s="45" t="s">
        <v>245</v>
      </c>
      <c r="C121" s="121">
        <v>7460011607</v>
      </c>
      <c r="D121" s="44" t="s">
        <v>78</v>
      </c>
      <c r="E121" s="44" t="s">
        <v>52</v>
      </c>
      <c r="F121" s="44" t="s">
        <v>50</v>
      </c>
      <c r="G121" s="124">
        <v>4.25</v>
      </c>
      <c r="H121" s="66">
        <v>2000000</v>
      </c>
      <c r="I121" s="45" t="s">
        <v>370</v>
      </c>
      <c r="J121" s="44" t="s">
        <v>27</v>
      </c>
    </row>
    <row r="122" spans="1:10" ht="44.25" customHeight="1" x14ac:dyDescent="0.2">
      <c r="A122" s="60">
        <v>44035</v>
      </c>
      <c r="B122" s="45" t="s">
        <v>342</v>
      </c>
      <c r="C122" s="121">
        <v>741300003707</v>
      </c>
      <c r="D122" s="44" t="s">
        <v>54</v>
      </c>
      <c r="E122" s="44" t="s">
        <v>52</v>
      </c>
      <c r="F122" s="44" t="s">
        <v>50</v>
      </c>
      <c r="G122" s="124">
        <v>4.25</v>
      </c>
      <c r="H122" s="66">
        <v>1785000</v>
      </c>
      <c r="I122" s="45" t="s">
        <v>370</v>
      </c>
      <c r="J122" s="44" t="s">
        <v>48</v>
      </c>
    </row>
    <row r="123" spans="1:10" ht="41.25" customHeight="1" x14ac:dyDescent="0.2">
      <c r="A123" s="60">
        <v>44035</v>
      </c>
      <c r="B123" s="45" t="s">
        <v>342</v>
      </c>
      <c r="C123" s="121">
        <v>741300003707</v>
      </c>
      <c r="D123" s="44" t="s">
        <v>54</v>
      </c>
      <c r="E123" s="44" t="s">
        <v>52</v>
      </c>
      <c r="F123" s="44" t="s">
        <v>50</v>
      </c>
      <c r="G123" s="124">
        <v>4.25</v>
      </c>
      <c r="H123" s="66">
        <v>1215000</v>
      </c>
      <c r="I123" s="45" t="s">
        <v>370</v>
      </c>
      <c r="J123" s="44" t="s">
        <v>48</v>
      </c>
    </row>
    <row r="124" spans="1:10" ht="35.25" customHeight="1" x14ac:dyDescent="0.2">
      <c r="A124" s="60">
        <v>44036</v>
      </c>
      <c r="B124" s="44" t="s">
        <v>364</v>
      </c>
      <c r="C124" s="121">
        <v>7453133033</v>
      </c>
      <c r="D124" s="44" t="s">
        <v>54</v>
      </c>
      <c r="E124" s="44" t="s">
        <v>52</v>
      </c>
      <c r="F124" s="44" t="s">
        <v>50</v>
      </c>
      <c r="G124" s="124">
        <v>4.25</v>
      </c>
      <c r="H124" s="66">
        <v>2300000</v>
      </c>
      <c r="I124" s="45" t="s">
        <v>370</v>
      </c>
      <c r="J124" s="44" t="s">
        <v>27</v>
      </c>
    </row>
    <row r="125" spans="1:10" ht="36" customHeight="1" x14ac:dyDescent="0.2">
      <c r="A125" s="60">
        <v>44035</v>
      </c>
      <c r="B125" s="44" t="s">
        <v>246</v>
      </c>
      <c r="C125" s="121">
        <v>7447261728</v>
      </c>
      <c r="D125" s="44" t="s">
        <v>78</v>
      </c>
      <c r="E125" s="44" t="s">
        <v>52</v>
      </c>
      <c r="F125" s="44" t="s">
        <v>50</v>
      </c>
      <c r="G125" s="124">
        <v>4.25</v>
      </c>
      <c r="H125" s="66">
        <v>1500000</v>
      </c>
      <c r="I125" s="45" t="s">
        <v>371</v>
      </c>
      <c r="J125" s="44" t="s">
        <v>27</v>
      </c>
    </row>
    <row r="126" spans="1:10" ht="30" customHeight="1" x14ac:dyDescent="0.2">
      <c r="A126" s="60">
        <v>44026</v>
      </c>
      <c r="B126" s="44" t="s">
        <v>63</v>
      </c>
      <c r="C126" s="121">
        <v>7415086167</v>
      </c>
      <c r="D126" s="44" t="s">
        <v>78</v>
      </c>
      <c r="E126" s="44" t="s">
        <v>52</v>
      </c>
      <c r="F126" s="44" t="s">
        <v>50</v>
      </c>
      <c r="G126" s="125">
        <f>4.25/2</f>
        <v>2.125</v>
      </c>
      <c r="H126" s="66">
        <v>5000000</v>
      </c>
      <c r="I126" s="45" t="s">
        <v>371</v>
      </c>
      <c r="J126" s="44" t="s">
        <v>39</v>
      </c>
    </row>
    <row r="127" spans="1:10" ht="30" customHeight="1" x14ac:dyDescent="0.2">
      <c r="A127" s="60">
        <v>44036</v>
      </c>
      <c r="B127" s="55" t="s">
        <v>49</v>
      </c>
      <c r="C127" s="121">
        <v>744910883800</v>
      </c>
      <c r="D127" s="44" t="s">
        <v>78</v>
      </c>
      <c r="E127" s="44" t="s">
        <v>52</v>
      </c>
      <c r="F127" s="44" t="s">
        <v>50</v>
      </c>
      <c r="G127" s="124">
        <v>4.25</v>
      </c>
      <c r="H127" s="126">
        <v>1000000</v>
      </c>
      <c r="I127" s="45" t="s">
        <v>371</v>
      </c>
      <c r="J127" s="44" t="s">
        <v>27</v>
      </c>
    </row>
    <row r="128" spans="1:10" ht="43.5" customHeight="1" x14ac:dyDescent="0.2">
      <c r="A128" s="60">
        <v>44036</v>
      </c>
      <c r="B128" s="44" t="s">
        <v>325</v>
      </c>
      <c r="C128" s="121">
        <v>745211122989</v>
      </c>
      <c r="D128" s="44" t="s">
        <v>78</v>
      </c>
      <c r="E128" s="44" t="s">
        <v>52</v>
      </c>
      <c r="F128" s="44" t="s">
        <v>50</v>
      </c>
      <c r="G128" s="85">
        <v>4.25</v>
      </c>
      <c r="H128" s="66">
        <v>2200000</v>
      </c>
      <c r="I128" s="45" t="s">
        <v>376</v>
      </c>
      <c r="J128" s="44" t="s">
        <v>27</v>
      </c>
    </row>
    <row r="129" spans="1:10" ht="33" customHeight="1" x14ac:dyDescent="0.2">
      <c r="A129" s="60">
        <v>44040</v>
      </c>
      <c r="B129" s="45" t="s">
        <v>372</v>
      </c>
      <c r="C129" s="121">
        <v>744908649088</v>
      </c>
      <c r="D129" s="44" t="s">
        <v>54</v>
      </c>
      <c r="E129" s="44" t="s">
        <v>52</v>
      </c>
      <c r="F129" s="44" t="s">
        <v>50</v>
      </c>
      <c r="G129" s="85">
        <v>4.25</v>
      </c>
      <c r="H129" s="66">
        <v>3000000</v>
      </c>
      <c r="I129" s="45" t="s">
        <v>376</v>
      </c>
      <c r="J129" s="44" t="s">
        <v>27</v>
      </c>
    </row>
    <row r="130" spans="1:10" ht="33" customHeight="1" x14ac:dyDescent="0.2">
      <c r="A130" s="60">
        <v>44040</v>
      </c>
      <c r="B130" s="45" t="s">
        <v>324</v>
      </c>
      <c r="C130" s="121">
        <v>7412015672</v>
      </c>
      <c r="D130" s="44" t="s">
        <v>78</v>
      </c>
      <c r="E130" s="44" t="s">
        <v>52</v>
      </c>
      <c r="F130" s="44" t="s">
        <v>50</v>
      </c>
      <c r="G130" s="85">
        <v>4.25</v>
      </c>
      <c r="H130" s="66">
        <v>4000000</v>
      </c>
      <c r="I130" s="45" t="s">
        <v>379</v>
      </c>
      <c r="J130" s="44" t="s">
        <v>27</v>
      </c>
    </row>
    <row r="131" spans="1:10" ht="30" customHeight="1" x14ac:dyDescent="0.2">
      <c r="A131" s="60">
        <v>44041</v>
      </c>
      <c r="B131" s="44" t="s">
        <v>374</v>
      </c>
      <c r="C131" s="121">
        <v>741300188046</v>
      </c>
      <c r="D131" s="44" t="s">
        <v>54</v>
      </c>
      <c r="E131" s="44" t="s">
        <v>52</v>
      </c>
      <c r="F131" s="44" t="s">
        <v>50</v>
      </c>
      <c r="G131" s="85">
        <v>4.25</v>
      </c>
      <c r="H131" s="66">
        <v>3000000</v>
      </c>
      <c r="I131" s="45" t="s">
        <v>380</v>
      </c>
      <c r="J131" s="44" t="s">
        <v>48</v>
      </c>
    </row>
    <row r="132" spans="1:10" ht="30" customHeight="1" x14ac:dyDescent="0.2">
      <c r="A132" s="60">
        <v>44042</v>
      </c>
      <c r="B132" s="45" t="s">
        <v>377</v>
      </c>
      <c r="C132" s="121">
        <v>7452102466</v>
      </c>
      <c r="D132" s="44" t="s">
        <v>54</v>
      </c>
      <c r="E132" s="44" t="s">
        <v>52</v>
      </c>
      <c r="F132" s="44" t="s">
        <v>50</v>
      </c>
      <c r="G132" s="85">
        <v>4.25</v>
      </c>
      <c r="H132" s="66">
        <v>2500000</v>
      </c>
      <c r="I132" s="45" t="s">
        <v>380</v>
      </c>
      <c r="J132" s="44" t="s">
        <v>27</v>
      </c>
    </row>
    <row r="133" spans="1:10" s="105" customFormat="1" ht="30.75" customHeight="1" x14ac:dyDescent="0.2">
      <c r="A133" s="60">
        <v>44032</v>
      </c>
      <c r="B133" s="45" t="s">
        <v>367</v>
      </c>
      <c r="C133" s="121">
        <v>7449106421</v>
      </c>
      <c r="D133" s="44" t="s">
        <v>54</v>
      </c>
      <c r="E133" s="44" t="s">
        <v>52</v>
      </c>
      <c r="F133" s="44" t="s">
        <v>50</v>
      </c>
      <c r="G133" s="85">
        <v>1</v>
      </c>
      <c r="H133" s="66">
        <v>3000000</v>
      </c>
      <c r="I133" s="45" t="s">
        <v>380</v>
      </c>
      <c r="J133" s="44" t="s">
        <v>27</v>
      </c>
    </row>
    <row r="134" spans="1:10" ht="27" customHeight="1" x14ac:dyDescent="0.2">
      <c r="A134" s="60">
        <v>44043</v>
      </c>
      <c r="B134" s="44" t="s">
        <v>355</v>
      </c>
      <c r="C134" s="121">
        <v>745105863209</v>
      </c>
      <c r="D134" s="127" t="s">
        <v>78</v>
      </c>
      <c r="E134" s="44" t="s">
        <v>52</v>
      </c>
      <c r="F134" s="44" t="s">
        <v>50</v>
      </c>
      <c r="G134" s="44">
        <v>4.25</v>
      </c>
      <c r="H134" s="66">
        <v>5000000</v>
      </c>
      <c r="I134" s="45" t="s">
        <v>382</v>
      </c>
      <c r="J134" s="44" t="s">
        <v>27</v>
      </c>
    </row>
    <row r="135" spans="1:10" ht="32.25" customHeight="1" x14ac:dyDescent="0.2">
      <c r="A135" s="60">
        <v>44049</v>
      </c>
      <c r="B135" s="44" t="s">
        <v>386</v>
      </c>
      <c r="C135" s="121">
        <v>7447284838</v>
      </c>
      <c r="D135" s="127" t="s">
        <v>78</v>
      </c>
      <c r="E135" s="44" t="s">
        <v>52</v>
      </c>
      <c r="F135" s="44" t="s">
        <v>50</v>
      </c>
      <c r="G135" s="44">
        <v>4.25</v>
      </c>
      <c r="H135" s="66">
        <v>3930000</v>
      </c>
      <c r="I135" s="45" t="s">
        <v>387</v>
      </c>
      <c r="J135" s="44" t="s">
        <v>27</v>
      </c>
    </row>
    <row r="136" spans="1:10" ht="30.75" customHeight="1" x14ac:dyDescent="0.2">
      <c r="A136" s="60">
        <v>44049</v>
      </c>
      <c r="B136" s="44" t="s">
        <v>338</v>
      </c>
      <c r="C136" s="121">
        <v>7401013585</v>
      </c>
      <c r="D136" s="127" t="s">
        <v>78</v>
      </c>
      <c r="E136" s="44" t="s">
        <v>52</v>
      </c>
      <c r="F136" s="44" t="s">
        <v>50</v>
      </c>
      <c r="G136" s="44">
        <v>4.25</v>
      </c>
      <c r="H136" s="66">
        <v>2800000</v>
      </c>
      <c r="I136" s="45" t="s">
        <v>388</v>
      </c>
      <c r="J136" s="44" t="s">
        <v>383</v>
      </c>
    </row>
    <row r="137" spans="1:10" ht="36.75" customHeight="1" x14ac:dyDescent="0.2">
      <c r="A137" s="60">
        <v>44053</v>
      </c>
      <c r="B137" s="55" t="s">
        <v>389</v>
      </c>
      <c r="C137" s="121">
        <v>7451074449</v>
      </c>
      <c r="D137" s="127" t="s">
        <v>78</v>
      </c>
      <c r="E137" s="44" t="s">
        <v>52</v>
      </c>
      <c r="F137" s="44" t="s">
        <v>50</v>
      </c>
      <c r="G137" s="44">
        <v>4.25</v>
      </c>
      <c r="H137" s="66">
        <v>2400000</v>
      </c>
      <c r="I137" s="45" t="s">
        <v>390</v>
      </c>
      <c r="J137" s="44" t="s">
        <v>27</v>
      </c>
    </row>
    <row r="138" spans="1:10" ht="32.25" customHeight="1" x14ac:dyDescent="0.2">
      <c r="A138" s="60">
        <v>44047</v>
      </c>
      <c r="B138" s="45" t="s">
        <v>356</v>
      </c>
      <c r="C138" s="121">
        <v>745109678550</v>
      </c>
      <c r="D138" s="127" t="s">
        <v>78</v>
      </c>
      <c r="E138" s="44" t="s">
        <v>52</v>
      </c>
      <c r="F138" s="44" t="s">
        <v>50</v>
      </c>
      <c r="G138" s="44">
        <v>4.25</v>
      </c>
      <c r="H138" s="66">
        <v>5000000</v>
      </c>
      <c r="I138" s="45" t="s">
        <v>391</v>
      </c>
      <c r="J138" s="44" t="s">
        <v>27</v>
      </c>
    </row>
    <row r="139" spans="1:10" ht="30.75" customHeight="1" x14ac:dyDescent="0.2">
      <c r="A139" s="60">
        <v>44054</v>
      </c>
      <c r="B139" s="45" t="s">
        <v>381</v>
      </c>
      <c r="C139" s="121">
        <v>7430030264</v>
      </c>
      <c r="D139" s="127" t="s">
        <v>78</v>
      </c>
      <c r="E139" s="44" t="s">
        <v>52</v>
      </c>
      <c r="F139" s="44" t="s">
        <v>50</v>
      </c>
      <c r="G139" s="44">
        <v>4.25</v>
      </c>
      <c r="H139" s="66">
        <v>5000000</v>
      </c>
      <c r="I139" s="45" t="s">
        <v>392</v>
      </c>
      <c r="J139" s="44" t="s">
        <v>42</v>
      </c>
    </row>
    <row r="140" spans="1:10" ht="38.25" customHeight="1" x14ac:dyDescent="0.2">
      <c r="A140" s="60">
        <v>44055</v>
      </c>
      <c r="B140" s="45" t="s">
        <v>395</v>
      </c>
      <c r="C140" s="121">
        <v>7448159526</v>
      </c>
      <c r="D140" s="127" t="s">
        <v>78</v>
      </c>
      <c r="E140" s="44" t="s">
        <v>52</v>
      </c>
      <c r="F140" s="44" t="s">
        <v>50</v>
      </c>
      <c r="G140" s="44">
        <v>4.25</v>
      </c>
      <c r="H140" s="66">
        <v>450000</v>
      </c>
      <c r="I140" s="45" t="s">
        <v>392</v>
      </c>
      <c r="J140" s="44" t="s">
        <v>27</v>
      </c>
    </row>
    <row r="141" spans="1:10" ht="34.5" customHeight="1" x14ac:dyDescent="0.2">
      <c r="A141" s="60">
        <v>44057</v>
      </c>
      <c r="B141" s="44" t="s">
        <v>385</v>
      </c>
      <c r="C141" s="121">
        <v>7453283367</v>
      </c>
      <c r="D141" s="127" t="s">
        <v>78</v>
      </c>
      <c r="E141" s="44" t="s">
        <v>52</v>
      </c>
      <c r="F141" s="44" t="s">
        <v>50</v>
      </c>
      <c r="G141" s="44">
        <v>4.25</v>
      </c>
      <c r="H141" s="66">
        <v>4300000</v>
      </c>
      <c r="I141" s="45" t="s">
        <v>396</v>
      </c>
      <c r="J141" s="44" t="s">
        <v>27</v>
      </c>
    </row>
    <row r="142" spans="1:10" ht="39.75" customHeight="1" x14ac:dyDescent="0.2">
      <c r="A142" s="60">
        <v>44060</v>
      </c>
      <c r="B142" s="45" t="s">
        <v>384</v>
      </c>
      <c r="C142" s="121">
        <v>740400596128</v>
      </c>
      <c r="D142" s="44" t="s">
        <v>78</v>
      </c>
      <c r="E142" s="44" t="s">
        <v>52</v>
      </c>
      <c r="F142" s="44" t="s">
        <v>50</v>
      </c>
      <c r="G142" s="44">
        <v>2.125</v>
      </c>
      <c r="H142" s="66">
        <v>2100000</v>
      </c>
      <c r="I142" s="45" t="s">
        <v>402</v>
      </c>
      <c r="J142" s="44" t="s">
        <v>47</v>
      </c>
    </row>
    <row r="143" spans="1:10" ht="46.5" customHeight="1" x14ac:dyDescent="0.2">
      <c r="A143" s="60">
        <v>44056</v>
      </c>
      <c r="B143" s="44" t="s">
        <v>397</v>
      </c>
      <c r="C143" s="121">
        <v>7456012936</v>
      </c>
      <c r="D143" s="44" t="s">
        <v>78</v>
      </c>
      <c r="E143" s="44" t="s">
        <v>52</v>
      </c>
      <c r="F143" s="44" t="s">
        <v>50</v>
      </c>
      <c r="G143" s="44">
        <v>2.125</v>
      </c>
      <c r="H143" s="66">
        <v>1000000</v>
      </c>
      <c r="I143" s="45" t="s">
        <v>403</v>
      </c>
      <c r="J143" s="44" t="s">
        <v>32</v>
      </c>
    </row>
    <row r="144" spans="1:10" ht="33" customHeight="1" x14ac:dyDescent="0.2">
      <c r="A144" s="60">
        <v>44063</v>
      </c>
      <c r="B144" s="55" t="s">
        <v>400</v>
      </c>
      <c r="C144" s="121">
        <v>7404058295</v>
      </c>
      <c r="D144" s="128" t="s">
        <v>78</v>
      </c>
      <c r="E144" s="44" t="s">
        <v>52</v>
      </c>
      <c r="F144" s="44" t="s">
        <v>50</v>
      </c>
      <c r="G144" s="44">
        <v>2.125</v>
      </c>
      <c r="H144" s="66">
        <v>4500000</v>
      </c>
      <c r="I144" s="45" t="s">
        <v>404</v>
      </c>
      <c r="J144" s="44" t="s">
        <v>47</v>
      </c>
    </row>
    <row r="145" spans="1:10" ht="31.5" customHeight="1" x14ac:dyDescent="0.2">
      <c r="A145" s="60">
        <v>44068</v>
      </c>
      <c r="B145" s="55" t="s">
        <v>244</v>
      </c>
      <c r="C145" s="121">
        <v>7415042650</v>
      </c>
      <c r="D145" s="128" t="s">
        <v>78</v>
      </c>
      <c r="E145" s="44" t="s">
        <v>52</v>
      </c>
      <c r="F145" s="44" t="s">
        <v>50</v>
      </c>
      <c r="G145" s="44">
        <v>2.125</v>
      </c>
      <c r="H145" s="66">
        <v>2000000</v>
      </c>
      <c r="I145" s="45" t="s">
        <v>405</v>
      </c>
      <c r="J145" s="44" t="s">
        <v>39</v>
      </c>
    </row>
    <row r="146" spans="1:10" ht="33" customHeight="1" x14ac:dyDescent="0.2">
      <c r="A146" s="60">
        <v>44071</v>
      </c>
      <c r="B146" s="45" t="s">
        <v>407</v>
      </c>
      <c r="C146" s="121">
        <v>7455024135</v>
      </c>
      <c r="D146" s="44" t="s">
        <v>54</v>
      </c>
      <c r="E146" s="44" t="s">
        <v>52</v>
      </c>
      <c r="F146" s="44" t="s">
        <v>50</v>
      </c>
      <c r="G146" s="44">
        <v>2.125</v>
      </c>
      <c r="H146" s="66">
        <v>3000000</v>
      </c>
      <c r="I146" s="45" t="s">
        <v>412</v>
      </c>
      <c r="J146" s="44" t="s">
        <v>32</v>
      </c>
    </row>
    <row r="147" spans="1:10" ht="34.5" customHeight="1" x14ac:dyDescent="0.2">
      <c r="A147" s="60">
        <v>44078</v>
      </c>
      <c r="B147" s="45" t="s">
        <v>401</v>
      </c>
      <c r="C147" s="121">
        <v>741500491804</v>
      </c>
      <c r="D147" s="128" t="s">
        <v>78</v>
      </c>
      <c r="E147" s="44" t="s">
        <v>52</v>
      </c>
      <c r="F147" s="44" t="s">
        <v>50</v>
      </c>
      <c r="G147" s="44">
        <v>2.125</v>
      </c>
      <c r="H147" s="66">
        <v>5000000</v>
      </c>
      <c r="I147" s="45" t="s">
        <v>413</v>
      </c>
      <c r="J147" s="44" t="s">
        <v>39</v>
      </c>
    </row>
    <row r="148" spans="1:10" ht="32.25" customHeight="1" x14ac:dyDescent="0.2">
      <c r="A148" s="60">
        <v>44081</v>
      </c>
      <c r="B148" s="45" t="s">
        <v>398</v>
      </c>
      <c r="C148" s="121">
        <v>745308063416</v>
      </c>
      <c r="D148" s="128" t="s">
        <v>78</v>
      </c>
      <c r="E148" s="44" t="s">
        <v>52</v>
      </c>
      <c r="F148" s="44" t="s">
        <v>50</v>
      </c>
      <c r="G148" s="44">
        <v>4.25</v>
      </c>
      <c r="H148" s="66">
        <v>1100000</v>
      </c>
      <c r="I148" s="45" t="s">
        <v>415</v>
      </c>
      <c r="J148" s="44" t="s">
        <v>27</v>
      </c>
    </row>
    <row r="149" spans="1:10" ht="37.5" customHeight="1" x14ac:dyDescent="0.2">
      <c r="A149" s="60">
        <v>44082</v>
      </c>
      <c r="B149" s="55" t="s">
        <v>416</v>
      </c>
      <c r="C149" s="121">
        <v>7447236714</v>
      </c>
      <c r="D149" s="128" t="s">
        <v>78</v>
      </c>
      <c r="E149" s="44" t="s">
        <v>52</v>
      </c>
      <c r="F149" s="44" t="s">
        <v>50</v>
      </c>
      <c r="G149" s="44">
        <v>4.25</v>
      </c>
      <c r="H149" s="66">
        <v>1100000</v>
      </c>
      <c r="I149" s="45" t="s">
        <v>417</v>
      </c>
      <c r="J149" s="44" t="s">
        <v>27</v>
      </c>
    </row>
    <row r="150" spans="1:10" ht="34.5" customHeight="1" x14ac:dyDescent="0.2">
      <c r="A150" s="60">
        <v>44082</v>
      </c>
      <c r="B150" s="55" t="s">
        <v>418</v>
      </c>
      <c r="C150" s="121">
        <v>7453304352</v>
      </c>
      <c r="D150" s="128" t="s">
        <v>78</v>
      </c>
      <c r="E150" s="44" t="s">
        <v>52</v>
      </c>
      <c r="F150" s="44" t="s">
        <v>50</v>
      </c>
      <c r="G150" s="44">
        <v>4.25</v>
      </c>
      <c r="H150" s="66">
        <v>3000000</v>
      </c>
      <c r="I150" s="45" t="s">
        <v>419</v>
      </c>
      <c r="J150" s="44" t="s">
        <v>27</v>
      </c>
    </row>
    <row r="151" spans="1:10" ht="39" customHeight="1" x14ac:dyDescent="0.2">
      <c r="A151" s="60">
        <v>44071</v>
      </c>
      <c r="B151" s="55" t="s">
        <v>422</v>
      </c>
      <c r="C151" s="121">
        <v>744606868630</v>
      </c>
      <c r="D151" s="127" t="s">
        <v>78</v>
      </c>
      <c r="E151" s="44" t="s">
        <v>52</v>
      </c>
      <c r="F151" s="44" t="s">
        <v>50</v>
      </c>
      <c r="G151" s="44">
        <v>2.125</v>
      </c>
      <c r="H151" s="66">
        <v>1000000</v>
      </c>
      <c r="I151" s="45" t="s">
        <v>426</v>
      </c>
      <c r="J151" s="44" t="s">
        <v>32</v>
      </c>
    </row>
    <row r="152" spans="1:10" ht="51" customHeight="1" x14ac:dyDescent="0.2">
      <c r="A152" s="60">
        <v>44088</v>
      </c>
      <c r="B152" s="55" t="s">
        <v>409</v>
      </c>
      <c r="C152" s="121">
        <v>744900765371</v>
      </c>
      <c r="D152" s="128" t="s">
        <v>78</v>
      </c>
      <c r="E152" s="44" t="s">
        <v>52</v>
      </c>
      <c r="F152" s="44" t="s">
        <v>50</v>
      </c>
      <c r="G152" s="44">
        <v>2.125</v>
      </c>
      <c r="H152" s="66">
        <v>2000000</v>
      </c>
      <c r="I152" s="45" t="s">
        <v>426</v>
      </c>
      <c r="J152" s="44" t="s">
        <v>47</v>
      </c>
    </row>
    <row r="153" spans="1:10" ht="57" customHeight="1" x14ac:dyDescent="0.2">
      <c r="A153" s="60">
        <v>44096</v>
      </c>
      <c r="B153" s="127" t="s">
        <v>424</v>
      </c>
      <c r="C153" s="121">
        <v>7404049188</v>
      </c>
      <c r="D153" s="127" t="s">
        <v>78</v>
      </c>
      <c r="E153" s="44" t="s">
        <v>52</v>
      </c>
      <c r="F153" s="44" t="s">
        <v>50</v>
      </c>
      <c r="G153" s="44">
        <v>4.25</v>
      </c>
      <c r="H153" s="66">
        <v>1300000</v>
      </c>
      <c r="I153" s="45" t="s">
        <v>434</v>
      </c>
      <c r="J153" s="44" t="s">
        <v>59</v>
      </c>
    </row>
    <row r="154" spans="1:10" ht="35.25" customHeight="1" x14ac:dyDescent="0.2">
      <c r="A154" s="60">
        <v>44103</v>
      </c>
      <c r="B154" s="127" t="s">
        <v>430</v>
      </c>
      <c r="C154" s="121">
        <v>741300708506</v>
      </c>
      <c r="D154" s="127" t="s">
        <v>78</v>
      </c>
      <c r="E154" s="44" t="s">
        <v>52</v>
      </c>
      <c r="F154" s="44" t="s">
        <v>50</v>
      </c>
      <c r="G154" s="44">
        <v>4.25</v>
      </c>
      <c r="H154" s="66">
        <v>2000000</v>
      </c>
      <c r="I154" s="45" t="s">
        <v>435</v>
      </c>
      <c r="J154" s="44" t="s">
        <v>48</v>
      </c>
    </row>
    <row r="155" spans="1:10" ht="37.5" customHeight="1" x14ac:dyDescent="0.2">
      <c r="A155" s="60">
        <v>44096</v>
      </c>
      <c r="B155" s="127" t="s">
        <v>432</v>
      </c>
      <c r="C155" s="121">
        <v>7448168993</v>
      </c>
      <c r="D155" s="128" t="s">
        <v>78</v>
      </c>
      <c r="E155" s="44" t="s">
        <v>52</v>
      </c>
      <c r="F155" s="44" t="s">
        <v>50</v>
      </c>
      <c r="G155" s="44">
        <v>4.25</v>
      </c>
      <c r="H155" s="66">
        <v>3000000</v>
      </c>
      <c r="I155" s="45" t="s">
        <v>435</v>
      </c>
      <c r="J155" s="44" t="s">
        <v>27</v>
      </c>
    </row>
    <row r="156" spans="1:10" ht="35.25" customHeight="1" x14ac:dyDescent="0.2">
      <c r="A156" s="60">
        <v>44103</v>
      </c>
      <c r="B156" s="127" t="s">
        <v>436</v>
      </c>
      <c r="C156" s="121">
        <v>741500825581</v>
      </c>
      <c r="D156" s="128" t="s">
        <v>78</v>
      </c>
      <c r="E156" s="44" t="s">
        <v>52</v>
      </c>
      <c r="F156" s="44" t="s">
        <v>50</v>
      </c>
      <c r="G156" s="44">
        <v>4.25</v>
      </c>
      <c r="H156" s="66">
        <v>5000000</v>
      </c>
      <c r="I156" s="45" t="s">
        <v>449</v>
      </c>
      <c r="J156" s="44" t="s">
        <v>437</v>
      </c>
    </row>
    <row r="157" spans="1:10" ht="30" customHeight="1" x14ac:dyDescent="0.2">
      <c r="A157" s="60">
        <v>44111</v>
      </c>
      <c r="B157" s="55" t="s">
        <v>438</v>
      </c>
      <c r="C157" s="121">
        <v>7448203983</v>
      </c>
      <c r="D157" s="44" t="s">
        <v>78</v>
      </c>
      <c r="E157" s="44" t="s">
        <v>52</v>
      </c>
      <c r="F157" s="44" t="s">
        <v>50</v>
      </c>
      <c r="G157" s="44">
        <v>4.25</v>
      </c>
      <c r="H157" s="66">
        <v>450000</v>
      </c>
      <c r="I157" s="45" t="s">
        <v>450</v>
      </c>
      <c r="J157" s="44" t="s">
        <v>27</v>
      </c>
    </row>
    <row r="158" spans="1:10" ht="42.75" customHeight="1" x14ac:dyDescent="0.2">
      <c r="A158" s="60">
        <v>44111</v>
      </c>
      <c r="B158" s="45" t="s">
        <v>406</v>
      </c>
      <c r="C158" s="121">
        <v>7422008392</v>
      </c>
      <c r="D158" s="44" t="s">
        <v>54</v>
      </c>
      <c r="E158" s="44" t="s">
        <v>52</v>
      </c>
      <c r="F158" s="44" t="s">
        <v>50</v>
      </c>
      <c r="G158" s="44">
        <v>2.125</v>
      </c>
      <c r="H158" s="66">
        <v>5000000</v>
      </c>
      <c r="I158" s="130" t="s">
        <v>448</v>
      </c>
      <c r="J158" s="44" t="s">
        <v>41</v>
      </c>
    </row>
    <row r="159" spans="1:10" ht="42.75" customHeight="1" x14ac:dyDescent="0.2">
      <c r="A159" s="60">
        <v>44112</v>
      </c>
      <c r="B159" s="44" t="s">
        <v>441</v>
      </c>
      <c r="C159" s="121">
        <v>7452140278</v>
      </c>
      <c r="D159" s="44" t="s">
        <v>78</v>
      </c>
      <c r="E159" s="44" t="s">
        <v>52</v>
      </c>
      <c r="F159" s="44" t="s">
        <v>50</v>
      </c>
      <c r="G159" s="44">
        <v>4.25</v>
      </c>
      <c r="H159" s="66">
        <v>3000000</v>
      </c>
      <c r="I159" s="130" t="s">
        <v>448</v>
      </c>
      <c r="J159" s="44" t="s">
        <v>27</v>
      </c>
    </row>
    <row r="160" spans="1:10" ht="42" customHeight="1" x14ac:dyDescent="0.2">
      <c r="A160" s="60">
        <v>44116</v>
      </c>
      <c r="B160" s="55" t="s">
        <v>442</v>
      </c>
      <c r="C160" s="121">
        <v>7449056435</v>
      </c>
      <c r="D160" s="44" t="s">
        <v>78</v>
      </c>
      <c r="E160" s="44" t="s">
        <v>52</v>
      </c>
      <c r="F160" s="44" t="s">
        <v>50</v>
      </c>
      <c r="G160" s="44">
        <v>4.25</v>
      </c>
      <c r="H160" s="66">
        <v>940000</v>
      </c>
      <c r="I160" s="130" t="s">
        <v>446</v>
      </c>
      <c r="J160" s="44" t="s">
        <v>27</v>
      </c>
    </row>
    <row r="161" spans="1:10" ht="47.25" customHeight="1" x14ac:dyDescent="0.2">
      <c r="A161" s="60">
        <v>44119</v>
      </c>
      <c r="B161" s="45" t="s">
        <v>38</v>
      </c>
      <c r="C161" s="121">
        <v>7449119124</v>
      </c>
      <c r="D161" s="44" t="s">
        <v>78</v>
      </c>
      <c r="E161" s="44" t="s">
        <v>52</v>
      </c>
      <c r="F161" s="44" t="s">
        <v>50</v>
      </c>
      <c r="G161" s="44">
        <v>4.25</v>
      </c>
      <c r="H161" s="66">
        <v>5000000</v>
      </c>
      <c r="I161" s="130" t="s">
        <v>447</v>
      </c>
      <c r="J161" s="44" t="s">
        <v>27</v>
      </c>
    </row>
    <row r="162" spans="1:10" ht="33.75" customHeight="1" x14ac:dyDescent="0.2">
      <c r="A162" s="60">
        <v>44116</v>
      </c>
      <c r="B162" s="44" t="s">
        <v>164</v>
      </c>
      <c r="C162" s="121">
        <v>7448122124</v>
      </c>
      <c r="D162" s="127" t="s">
        <v>54</v>
      </c>
      <c r="E162" s="44" t="s">
        <v>52</v>
      </c>
      <c r="F162" s="44" t="s">
        <v>50</v>
      </c>
      <c r="G162" s="44">
        <v>4.25</v>
      </c>
      <c r="H162" s="66">
        <v>3000000</v>
      </c>
      <c r="I162" s="130" t="s">
        <v>457</v>
      </c>
      <c r="J162" s="44" t="s">
        <v>27</v>
      </c>
    </row>
    <row r="163" spans="1:10" ht="34.5" customHeight="1" x14ac:dyDescent="0.2">
      <c r="A163" s="60">
        <v>44112</v>
      </c>
      <c r="B163" s="55" t="s">
        <v>377</v>
      </c>
      <c r="C163" s="121">
        <v>7452102466</v>
      </c>
      <c r="D163" s="129" t="s">
        <v>54</v>
      </c>
      <c r="E163" s="44" t="s">
        <v>52</v>
      </c>
      <c r="F163" s="44" t="s">
        <v>50</v>
      </c>
      <c r="G163" s="44">
        <v>4.25</v>
      </c>
      <c r="H163" s="66">
        <v>2500000</v>
      </c>
      <c r="I163" s="130" t="s">
        <v>459</v>
      </c>
      <c r="J163" s="44" t="s">
        <v>27</v>
      </c>
    </row>
    <row r="164" spans="1:10" ht="39.75" customHeight="1" x14ac:dyDescent="0.2">
      <c r="A164" s="60">
        <v>44112</v>
      </c>
      <c r="B164" s="44" t="s">
        <v>452</v>
      </c>
      <c r="C164" s="121">
        <v>7452051691</v>
      </c>
      <c r="D164" s="129" t="s">
        <v>78</v>
      </c>
      <c r="E164" s="44" t="s">
        <v>52</v>
      </c>
      <c r="F164" s="44" t="s">
        <v>50</v>
      </c>
      <c r="G164" s="44">
        <v>4.25</v>
      </c>
      <c r="H164" s="66">
        <v>1100000</v>
      </c>
      <c r="I164" s="130" t="s">
        <v>459</v>
      </c>
      <c r="J164" s="44" t="s">
        <v>27</v>
      </c>
    </row>
    <row r="165" spans="1:10" ht="41.25" customHeight="1" x14ac:dyDescent="0.2">
      <c r="A165" s="60">
        <v>44116</v>
      </c>
      <c r="B165" s="44" t="s">
        <v>410</v>
      </c>
      <c r="C165" s="121">
        <v>7448140042</v>
      </c>
      <c r="D165" s="129" t="s">
        <v>54</v>
      </c>
      <c r="E165" s="44" t="s">
        <v>52</v>
      </c>
      <c r="F165" s="44" t="s">
        <v>50</v>
      </c>
      <c r="G165" s="44">
        <v>4.25</v>
      </c>
      <c r="H165" s="66">
        <v>1100000</v>
      </c>
      <c r="I165" s="130" t="s">
        <v>459</v>
      </c>
      <c r="J165" s="44" t="s">
        <v>27</v>
      </c>
    </row>
    <row r="166" spans="1:10" ht="34.5" customHeight="1" x14ac:dyDescent="0.2">
      <c r="A166" s="60">
        <v>44119</v>
      </c>
      <c r="B166" s="93" t="s">
        <v>445</v>
      </c>
      <c r="C166" s="121">
        <v>7460019042</v>
      </c>
      <c r="D166" s="44" t="s">
        <v>54</v>
      </c>
      <c r="E166" s="44" t="s">
        <v>52</v>
      </c>
      <c r="F166" s="44" t="s">
        <v>50</v>
      </c>
      <c r="G166" s="44">
        <v>4.25</v>
      </c>
      <c r="H166" s="66">
        <v>5000000</v>
      </c>
      <c r="I166" s="130" t="s">
        <v>464</v>
      </c>
      <c r="J166" s="44" t="s">
        <v>27</v>
      </c>
    </row>
    <row r="167" spans="1:10" ht="31.5" customHeight="1" x14ac:dyDescent="0.2">
      <c r="A167" s="60">
        <v>44124</v>
      </c>
      <c r="B167" s="93" t="s">
        <v>455</v>
      </c>
      <c r="C167" s="121">
        <v>745206370383</v>
      </c>
      <c r="D167" s="44" t="s">
        <v>78</v>
      </c>
      <c r="E167" s="44" t="s">
        <v>52</v>
      </c>
      <c r="F167" s="44" t="s">
        <v>50</v>
      </c>
      <c r="G167" s="44">
        <v>4.25</v>
      </c>
      <c r="H167" s="66">
        <v>2000000</v>
      </c>
      <c r="I167" s="130" t="s">
        <v>464</v>
      </c>
      <c r="J167" s="44" t="s">
        <v>27</v>
      </c>
    </row>
    <row r="168" spans="1:10" ht="31.5" customHeight="1" x14ac:dyDescent="0.2">
      <c r="A168" s="60">
        <v>44130</v>
      </c>
      <c r="B168" s="93" t="s">
        <v>460</v>
      </c>
      <c r="C168" s="121">
        <v>7451339279</v>
      </c>
      <c r="D168" s="44" t="s">
        <v>54</v>
      </c>
      <c r="E168" s="44" t="s">
        <v>52</v>
      </c>
      <c r="F168" s="44" t="s">
        <v>50</v>
      </c>
      <c r="G168" s="44">
        <v>4.25</v>
      </c>
      <c r="H168" s="66">
        <v>3400000</v>
      </c>
      <c r="I168" s="130" t="s">
        <v>468</v>
      </c>
      <c r="J168" s="44" t="s">
        <v>27</v>
      </c>
    </row>
    <row r="169" spans="1:10" ht="32.25" customHeight="1" x14ac:dyDescent="0.2">
      <c r="A169" s="60">
        <v>44130</v>
      </c>
      <c r="B169" s="93" t="s">
        <v>462</v>
      </c>
      <c r="C169" s="121">
        <v>7448181232</v>
      </c>
      <c r="D169" s="44" t="s">
        <v>78</v>
      </c>
      <c r="E169" s="44" t="s">
        <v>52</v>
      </c>
      <c r="F169" s="44" t="s">
        <v>50</v>
      </c>
      <c r="G169" s="44">
        <v>4.25</v>
      </c>
      <c r="H169" s="66">
        <v>2500000</v>
      </c>
      <c r="I169" s="130" t="s">
        <v>468</v>
      </c>
      <c r="J169" s="44" t="s">
        <v>27</v>
      </c>
    </row>
    <row r="170" spans="1:10" ht="34.5" customHeight="1" x14ac:dyDescent="0.2">
      <c r="A170" s="60">
        <v>44133</v>
      </c>
      <c r="B170" s="45" t="s">
        <v>466</v>
      </c>
      <c r="C170" s="121">
        <v>7459003383</v>
      </c>
      <c r="D170" s="44" t="s">
        <v>54</v>
      </c>
      <c r="E170" s="44" t="s">
        <v>52</v>
      </c>
      <c r="F170" s="44" t="s">
        <v>50</v>
      </c>
      <c r="G170" s="44">
        <v>4.25</v>
      </c>
      <c r="H170" s="66">
        <v>5000000</v>
      </c>
      <c r="I170" s="130" t="s">
        <v>474</v>
      </c>
      <c r="J170" s="44" t="s">
        <v>27</v>
      </c>
    </row>
    <row r="171" spans="1:10" ht="29.25" customHeight="1" x14ac:dyDescent="0.2">
      <c r="A171" s="60">
        <v>44132</v>
      </c>
      <c r="B171" s="44" t="s">
        <v>469</v>
      </c>
      <c r="C171" s="121">
        <v>7449076752</v>
      </c>
      <c r="D171" s="44" t="s">
        <v>54</v>
      </c>
      <c r="E171" s="44" t="s">
        <v>52</v>
      </c>
      <c r="F171" s="44" t="s">
        <v>50</v>
      </c>
      <c r="G171" s="44">
        <v>4.25</v>
      </c>
      <c r="H171" s="66">
        <v>1600000</v>
      </c>
      <c r="I171" s="130" t="s">
        <v>475</v>
      </c>
      <c r="J171" s="44" t="s">
        <v>27</v>
      </c>
    </row>
    <row r="172" spans="1:10" ht="31.5" customHeight="1" x14ac:dyDescent="0.2">
      <c r="A172" s="60">
        <v>44138</v>
      </c>
      <c r="B172" s="44" t="s">
        <v>471</v>
      </c>
      <c r="C172" s="121">
        <v>745219419540</v>
      </c>
      <c r="D172" s="44" t="s">
        <v>78</v>
      </c>
      <c r="E172" s="44" t="s">
        <v>52</v>
      </c>
      <c r="F172" s="44" t="s">
        <v>50</v>
      </c>
      <c r="G172" s="44">
        <v>4.25</v>
      </c>
      <c r="H172" s="126">
        <v>3000000</v>
      </c>
      <c r="I172" s="130" t="s">
        <v>475</v>
      </c>
      <c r="J172" s="44" t="s">
        <v>27</v>
      </c>
    </row>
    <row r="173" spans="1:10" ht="34.5" customHeight="1" x14ac:dyDescent="0.2">
      <c r="A173" s="60">
        <v>44138</v>
      </c>
      <c r="B173" s="44" t="s">
        <v>472</v>
      </c>
      <c r="C173" s="121">
        <v>745218642345</v>
      </c>
      <c r="D173" s="44" t="s">
        <v>78</v>
      </c>
      <c r="E173" s="44" t="s">
        <v>52</v>
      </c>
      <c r="F173" s="44" t="s">
        <v>50</v>
      </c>
      <c r="G173" s="44">
        <v>4.25</v>
      </c>
      <c r="H173" s="126">
        <v>2000000</v>
      </c>
      <c r="I173" s="130" t="s">
        <v>475</v>
      </c>
      <c r="J173" s="44" t="s">
        <v>27</v>
      </c>
    </row>
    <row r="174" spans="1:10" ht="31.5" customHeight="1" x14ac:dyDescent="0.2">
      <c r="A174" s="60">
        <v>44140</v>
      </c>
      <c r="B174" s="44" t="s">
        <v>185</v>
      </c>
      <c r="C174" s="121">
        <v>7456011869</v>
      </c>
      <c r="D174" s="44" t="s">
        <v>78</v>
      </c>
      <c r="E174" s="44" t="s">
        <v>52</v>
      </c>
      <c r="F174" s="44" t="s">
        <v>50</v>
      </c>
      <c r="G174" s="44">
        <v>2.125</v>
      </c>
      <c r="H174" s="126">
        <v>5000000</v>
      </c>
      <c r="I174" s="130" t="s">
        <v>481</v>
      </c>
      <c r="J174" s="44" t="s">
        <v>32</v>
      </c>
    </row>
    <row r="175" spans="1:10" ht="36" customHeight="1" x14ac:dyDescent="0.2">
      <c r="A175" s="60">
        <v>44137</v>
      </c>
      <c r="B175" s="93" t="s">
        <v>478</v>
      </c>
      <c r="C175" s="121">
        <v>7453104339</v>
      </c>
      <c r="D175" s="44" t="s">
        <v>54</v>
      </c>
      <c r="E175" s="44" t="s">
        <v>52</v>
      </c>
      <c r="F175" s="44" t="s">
        <v>50</v>
      </c>
      <c r="G175" s="44">
        <v>4.25</v>
      </c>
      <c r="H175" s="126">
        <v>2000000</v>
      </c>
      <c r="I175" s="130" t="s">
        <v>481</v>
      </c>
      <c r="J175" s="44" t="s">
        <v>27</v>
      </c>
    </row>
    <row r="176" spans="1:10" ht="30" customHeight="1" x14ac:dyDescent="0.2">
      <c r="A176" s="60">
        <v>44146</v>
      </c>
      <c r="B176" s="93" t="s">
        <v>480</v>
      </c>
      <c r="C176" s="121">
        <v>201013320</v>
      </c>
      <c r="D176" s="44" t="s">
        <v>78</v>
      </c>
      <c r="E176" s="44" t="s">
        <v>52</v>
      </c>
      <c r="F176" s="44" t="s">
        <v>50</v>
      </c>
      <c r="G176" s="44">
        <v>2.125</v>
      </c>
      <c r="H176" s="126">
        <v>5000000</v>
      </c>
      <c r="I176" s="130" t="s">
        <v>482</v>
      </c>
      <c r="J176" s="44" t="s">
        <v>32</v>
      </c>
    </row>
    <row r="177" spans="1:10" ht="40.5" customHeight="1" x14ac:dyDescent="0.2">
      <c r="A177" s="60">
        <v>44148</v>
      </c>
      <c r="B177" s="44" t="s">
        <v>247</v>
      </c>
      <c r="C177" s="121">
        <v>7448142089</v>
      </c>
      <c r="D177" s="44" t="s">
        <v>78</v>
      </c>
      <c r="E177" s="44" t="s">
        <v>52</v>
      </c>
      <c r="F177" s="44" t="s">
        <v>50</v>
      </c>
      <c r="G177" s="44">
        <v>4.25</v>
      </c>
      <c r="H177" s="126">
        <v>1950000</v>
      </c>
      <c r="I177" s="130" t="s">
        <v>482</v>
      </c>
      <c r="J177" s="44" t="s">
        <v>27</v>
      </c>
    </row>
    <row r="178" spans="1:10" ht="37.5" customHeight="1" x14ac:dyDescent="0.2">
      <c r="A178" s="60">
        <v>44146</v>
      </c>
      <c r="B178" s="44" t="s">
        <v>444</v>
      </c>
      <c r="C178" s="121">
        <v>7448199688</v>
      </c>
      <c r="D178" s="44" t="s">
        <v>78</v>
      </c>
      <c r="E178" s="44" t="s">
        <v>52</v>
      </c>
      <c r="F178" s="44" t="s">
        <v>50</v>
      </c>
      <c r="G178" s="44">
        <v>4.25</v>
      </c>
      <c r="H178" s="126">
        <v>670000</v>
      </c>
      <c r="I178" s="130" t="s">
        <v>482</v>
      </c>
      <c r="J178" s="44" t="s">
        <v>486</v>
      </c>
    </row>
    <row r="179" spans="1:10" ht="37.5" customHeight="1" x14ac:dyDescent="0.2">
      <c r="A179" s="60">
        <v>44152</v>
      </c>
      <c r="B179" s="93" t="s">
        <v>487</v>
      </c>
      <c r="C179" s="121">
        <v>7451382161</v>
      </c>
      <c r="D179" s="44" t="s">
        <v>78</v>
      </c>
      <c r="E179" s="44" t="s">
        <v>52</v>
      </c>
      <c r="F179" s="44" t="s">
        <v>50</v>
      </c>
      <c r="G179" s="44">
        <v>4.25</v>
      </c>
      <c r="H179" s="126">
        <v>3000000</v>
      </c>
      <c r="I179" s="130" t="s">
        <v>497</v>
      </c>
      <c r="J179" s="44" t="s">
        <v>27</v>
      </c>
    </row>
    <row r="180" spans="1:10" ht="37.5" customHeight="1" x14ac:dyDescent="0.2">
      <c r="A180" s="60">
        <v>44153</v>
      </c>
      <c r="B180" s="44" t="s">
        <v>488</v>
      </c>
      <c r="C180" s="121">
        <v>741300455809</v>
      </c>
      <c r="D180" s="44" t="s">
        <v>54</v>
      </c>
      <c r="E180" s="44" t="s">
        <v>52</v>
      </c>
      <c r="F180" s="44" t="s">
        <v>50</v>
      </c>
      <c r="G180" s="44">
        <v>4.25</v>
      </c>
      <c r="H180" s="126">
        <v>2400000</v>
      </c>
      <c r="I180" s="130" t="s">
        <v>497</v>
      </c>
      <c r="J180" s="44" t="s">
        <v>48</v>
      </c>
    </row>
    <row r="181" spans="1:10" ht="37.5" customHeight="1" x14ac:dyDescent="0.2">
      <c r="A181" s="60">
        <v>44153</v>
      </c>
      <c r="B181" s="93" t="s">
        <v>57</v>
      </c>
      <c r="C181" s="121">
        <v>7415058191</v>
      </c>
      <c r="D181" s="44" t="s">
        <v>54</v>
      </c>
      <c r="E181" s="44" t="s">
        <v>52</v>
      </c>
      <c r="F181" s="44" t="s">
        <v>50</v>
      </c>
      <c r="G181" s="44">
        <v>2.125</v>
      </c>
      <c r="H181" s="126">
        <v>5000000</v>
      </c>
      <c r="I181" s="130" t="s">
        <v>498</v>
      </c>
      <c r="J181" s="44" t="s">
        <v>39</v>
      </c>
    </row>
    <row r="182" spans="1:10" ht="37.5" customHeight="1" x14ac:dyDescent="0.2">
      <c r="A182" s="60">
        <v>44154</v>
      </c>
      <c r="B182" s="93" t="s">
        <v>492</v>
      </c>
      <c r="C182" s="121">
        <v>7415059332</v>
      </c>
      <c r="D182" s="44" t="s">
        <v>78</v>
      </c>
      <c r="E182" s="44" t="s">
        <v>52</v>
      </c>
      <c r="F182" s="44" t="s">
        <v>50</v>
      </c>
      <c r="G182" s="44">
        <v>2.125</v>
      </c>
      <c r="H182" s="126">
        <v>5000000</v>
      </c>
      <c r="I182" s="130" t="s">
        <v>498</v>
      </c>
      <c r="J182" s="44" t="s">
        <v>39</v>
      </c>
    </row>
    <row r="183" spans="1:10" ht="37.5" customHeight="1" x14ac:dyDescent="0.2">
      <c r="A183" s="60">
        <v>44155</v>
      </c>
      <c r="B183" s="93" t="s">
        <v>494</v>
      </c>
      <c r="C183" s="121">
        <v>7438011866</v>
      </c>
      <c r="D183" s="44" t="s">
        <v>54</v>
      </c>
      <c r="E183" s="44" t="s">
        <v>52</v>
      </c>
      <c r="F183" s="44" t="s">
        <v>50</v>
      </c>
      <c r="G183" s="44">
        <v>4.25</v>
      </c>
      <c r="H183" s="126">
        <v>2200000</v>
      </c>
      <c r="I183" s="130" t="s">
        <v>498</v>
      </c>
      <c r="J183" s="44" t="s">
        <v>27</v>
      </c>
    </row>
    <row r="184" spans="1:10" ht="37.5" customHeight="1" x14ac:dyDescent="0.2">
      <c r="A184" s="60">
        <v>44158</v>
      </c>
      <c r="B184" s="93" t="s">
        <v>499</v>
      </c>
      <c r="C184" s="121">
        <v>7453144099</v>
      </c>
      <c r="D184" s="44" t="s">
        <v>78</v>
      </c>
      <c r="E184" s="44" t="s">
        <v>52</v>
      </c>
      <c r="F184" s="44" t="s">
        <v>50</v>
      </c>
      <c r="G184" s="44">
        <v>4.25</v>
      </c>
      <c r="H184" s="126">
        <v>1660000</v>
      </c>
      <c r="I184" s="130" t="s">
        <v>500</v>
      </c>
      <c r="J184" s="44" t="s">
        <v>27</v>
      </c>
    </row>
    <row r="185" spans="1:10" ht="37.5" customHeight="1" x14ac:dyDescent="0.2">
      <c r="A185" s="60">
        <v>44158</v>
      </c>
      <c r="B185" s="93" t="s">
        <v>489</v>
      </c>
      <c r="C185" s="121">
        <v>7449098410</v>
      </c>
      <c r="D185" s="44" t="s">
        <v>54</v>
      </c>
      <c r="E185" s="44" t="s">
        <v>52</v>
      </c>
      <c r="F185" s="44" t="s">
        <v>50</v>
      </c>
      <c r="G185" s="44">
        <v>4.25</v>
      </c>
      <c r="H185" s="126">
        <v>1200000</v>
      </c>
      <c r="I185" s="45" t="s">
        <v>507</v>
      </c>
      <c r="J185" s="44" t="s">
        <v>27</v>
      </c>
    </row>
    <row r="186" spans="1:10" ht="37.5" customHeight="1" x14ac:dyDescent="0.2">
      <c r="A186" s="60">
        <v>44137</v>
      </c>
      <c r="B186" s="93" t="s">
        <v>451</v>
      </c>
      <c r="C186" s="121">
        <v>7413021090</v>
      </c>
      <c r="D186" s="44" t="s">
        <v>78</v>
      </c>
      <c r="E186" s="44" t="s">
        <v>52</v>
      </c>
      <c r="F186" s="44" t="s">
        <v>50</v>
      </c>
      <c r="G186" s="44">
        <v>2.125</v>
      </c>
      <c r="H186" s="126">
        <v>2700000</v>
      </c>
      <c r="I186" s="45" t="s">
        <v>507</v>
      </c>
      <c r="J186" s="44" t="s">
        <v>41</v>
      </c>
    </row>
    <row r="187" spans="1:10" ht="37.5" customHeight="1" x14ac:dyDescent="0.2">
      <c r="A187" s="60">
        <v>44159</v>
      </c>
      <c r="B187" s="91" t="s">
        <v>393</v>
      </c>
      <c r="C187" s="121">
        <v>7448180662</v>
      </c>
      <c r="D187" s="44" t="s">
        <v>78</v>
      </c>
      <c r="E187" s="44" t="s">
        <v>52</v>
      </c>
      <c r="F187" s="44" t="s">
        <v>50</v>
      </c>
      <c r="G187" s="44">
        <v>4.25</v>
      </c>
      <c r="H187" s="126">
        <v>5000000</v>
      </c>
      <c r="I187" s="45" t="s">
        <v>507</v>
      </c>
      <c r="J187" s="44" t="s">
        <v>27</v>
      </c>
    </row>
    <row r="188" spans="1:10" ht="39" customHeight="1" x14ac:dyDescent="0.2">
      <c r="A188" s="60">
        <v>44159</v>
      </c>
      <c r="B188" s="91" t="s">
        <v>394</v>
      </c>
      <c r="C188" s="121">
        <v>744718301951</v>
      </c>
      <c r="D188" s="44" t="s">
        <v>78</v>
      </c>
      <c r="E188" s="44" t="s">
        <v>52</v>
      </c>
      <c r="F188" s="44" t="s">
        <v>50</v>
      </c>
      <c r="G188" s="84" t="s">
        <v>502</v>
      </c>
      <c r="H188" s="126">
        <v>5000000</v>
      </c>
      <c r="I188" s="45" t="s">
        <v>507</v>
      </c>
      <c r="J188" s="44" t="s">
        <v>27</v>
      </c>
    </row>
    <row r="189" spans="1:10" ht="36" customHeight="1" x14ac:dyDescent="0.2">
      <c r="A189" s="60">
        <v>44159</v>
      </c>
      <c r="B189" s="91" t="s">
        <v>484</v>
      </c>
      <c r="C189" s="121">
        <v>7404049124</v>
      </c>
      <c r="D189" s="44" t="s">
        <v>78</v>
      </c>
      <c r="E189" s="44" t="s">
        <v>52</v>
      </c>
      <c r="F189" s="44" t="s">
        <v>50</v>
      </c>
      <c r="G189" s="84" t="s">
        <v>502</v>
      </c>
      <c r="H189" s="126">
        <v>5000000</v>
      </c>
      <c r="I189" s="45" t="s">
        <v>507</v>
      </c>
      <c r="J189" s="44" t="s">
        <v>27</v>
      </c>
    </row>
    <row r="190" spans="1:10" ht="38.25" customHeight="1" x14ac:dyDescent="0.2">
      <c r="A190" s="60">
        <v>44158</v>
      </c>
      <c r="B190" s="45" t="s">
        <v>465</v>
      </c>
      <c r="C190" s="121">
        <v>741517961462</v>
      </c>
      <c r="D190" s="44" t="s">
        <v>78</v>
      </c>
      <c r="E190" s="44" t="s">
        <v>52</v>
      </c>
      <c r="F190" s="44" t="s">
        <v>50</v>
      </c>
      <c r="G190" s="103">
        <v>2.125</v>
      </c>
      <c r="H190" s="66">
        <v>3900000</v>
      </c>
      <c r="I190" s="45" t="s">
        <v>508</v>
      </c>
      <c r="J190" s="44" t="s">
        <v>39</v>
      </c>
    </row>
    <row r="191" spans="1:10" ht="30.75" customHeight="1" x14ac:dyDescent="0.2">
      <c r="A191" s="60">
        <v>44160</v>
      </c>
      <c r="B191" s="45" t="s">
        <v>66</v>
      </c>
      <c r="C191" s="121">
        <v>7412012907</v>
      </c>
      <c r="D191" s="44" t="s">
        <v>54</v>
      </c>
      <c r="E191" s="44" t="s">
        <v>52</v>
      </c>
      <c r="F191" s="44" t="s">
        <v>50</v>
      </c>
      <c r="G191" s="84" t="s">
        <v>502</v>
      </c>
      <c r="H191" s="66">
        <v>2100000</v>
      </c>
      <c r="I191" s="45" t="s">
        <v>508</v>
      </c>
      <c r="J191" s="44" t="s">
        <v>42</v>
      </c>
    </row>
    <row r="192" spans="1:10" ht="36.75" customHeight="1" x14ac:dyDescent="0.2">
      <c r="A192" s="60">
        <v>44160</v>
      </c>
      <c r="B192" s="45" t="s">
        <v>66</v>
      </c>
      <c r="C192" s="121">
        <v>7412012907</v>
      </c>
      <c r="D192" s="44" t="s">
        <v>54</v>
      </c>
      <c r="E192" s="44" t="s">
        <v>52</v>
      </c>
      <c r="F192" s="44" t="s">
        <v>50</v>
      </c>
      <c r="G192" s="84" t="s">
        <v>502</v>
      </c>
      <c r="H192" s="66">
        <v>700000</v>
      </c>
      <c r="I192" s="45" t="s">
        <v>508</v>
      </c>
      <c r="J192" s="44" t="s">
        <v>42</v>
      </c>
    </row>
    <row r="193" spans="1:10" ht="29.25" customHeight="1" x14ac:dyDescent="0.2">
      <c r="A193" s="60">
        <v>44161</v>
      </c>
      <c r="B193" s="44" t="s">
        <v>338</v>
      </c>
      <c r="C193" s="121">
        <v>7401013585</v>
      </c>
      <c r="D193" s="44" t="s">
        <v>78</v>
      </c>
      <c r="E193" s="44" t="s">
        <v>52</v>
      </c>
      <c r="F193" s="44" t="s">
        <v>50</v>
      </c>
      <c r="G193" s="85">
        <v>4.25</v>
      </c>
      <c r="H193" s="66">
        <v>1300000</v>
      </c>
      <c r="I193" s="45" t="s">
        <v>515</v>
      </c>
      <c r="J193" s="44" t="s">
        <v>383</v>
      </c>
    </row>
    <row r="194" spans="1:10" ht="25.5" customHeight="1" x14ac:dyDescent="0.2">
      <c r="A194" s="60">
        <v>44161</v>
      </c>
      <c r="B194" s="44" t="s">
        <v>512</v>
      </c>
      <c r="C194" s="121">
        <v>741514481563</v>
      </c>
      <c r="D194" s="44" t="s">
        <v>78</v>
      </c>
      <c r="E194" s="44" t="s">
        <v>52</v>
      </c>
      <c r="F194" s="44" t="s">
        <v>50</v>
      </c>
      <c r="G194" s="103">
        <v>2.125</v>
      </c>
      <c r="H194" s="66">
        <v>3200000</v>
      </c>
      <c r="I194" s="45" t="s">
        <v>515</v>
      </c>
      <c r="J194" s="44" t="s">
        <v>39</v>
      </c>
    </row>
    <row r="195" spans="1:10" ht="27.75" customHeight="1" x14ac:dyDescent="0.2">
      <c r="A195" s="60">
        <v>44161</v>
      </c>
      <c r="B195" s="44" t="s">
        <v>511</v>
      </c>
      <c r="C195" s="121">
        <v>7415094150</v>
      </c>
      <c r="D195" s="44" t="s">
        <v>54</v>
      </c>
      <c r="E195" s="44" t="s">
        <v>52</v>
      </c>
      <c r="F195" s="44" t="s">
        <v>50</v>
      </c>
      <c r="G195" s="103">
        <v>2.125</v>
      </c>
      <c r="H195" s="66">
        <v>5000000</v>
      </c>
      <c r="I195" s="45" t="s">
        <v>515</v>
      </c>
      <c r="J195" s="44" t="s">
        <v>39</v>
      </c>
    </row>
    <row r="196" spans="1:10" ht="30.75" customHeight="1" x14ac:dyDescent="0.2">
      <c r="A196" s="60">
        <v>44162</v>
      </c>
      <c r="B196" s="45" t="s">
        <v>102</v>
      </c>
      <c r="C196" s="121">
        <v>7453061029</v>
      </c>
      <c r="D196" s="44" t="s">
        <v>54</v>
      </c>
      <c r="E196" s="44" t="s">
        <v>52</v>
      </c>
      <c r="F196" s="44" t="s">
        <v>50</v>
      </c>
      <c r="G196" s="85">
        <v>4.25</v>
      </c>
      <c r="H196" s="66">
        <v>820000</v>
      </c>
      <c r="I196" s="45" t="s">
        <v>515</v>
      </c>
      <c r="J196" s="44" t="s">
        <v>27</v>
      </c>
    </row>
    <row r="197" spans="1:10" ht="31.5" customHeight="1" x14ac:dyDescent="0.2">
      <c r="A197" s="60">
        <v>44161</v>
      </c>
      <c r="B197" s="44" t="s">
        <v>513</v>
      </c>
      <c r="C197" s="121">
        <v>7404071095</v>
      </c>
      <c r="D197" s="44" t="s">
        <v>78</v>
      </c>
      <c r="E197" s="44" t="s">
        <v>52</v>
      </c>
      <c r="F197" s="44" t="s">
        <v>50</v>
      </c>
      <c r="G197" s="103">
        <v>2.125</v>
      </c>
      <c r="H197" s="66">
        <v>2000000</v>
      </c>
      <c r="I197" s="45" t="s">
        <v>516</v>
      </c>
      <c r="J197" s="44" t="s">
        <v>47</v>
      </c>
    </row>
    <row r="198" spans="1:10" ht="27.75" customHeight="1" x14ac:dyDescent="0.2">
      <c r="A198" s="60">
        <v>44165</v>
      </c>
      <c r="B198" s="44" t="s">
        <v>44</v>
      </c>
      <c r="C198" s="121">
        <v>7449096910</v>
      </c>
      <c r="D198" s="44" t="s">
        <v>54</v>
      </c>
      <c r="E198" s="44" t="s">
        <v>52</v>
      </c>
      <c r="F198" s="44" t="s">
        <v>50</v>
      </c>
      <c r="G198" s="85">
        <v>4.25</v>
      </c>
      <c r="H198" s="66">
        <v>3000000</v>
      </c>
      <c r="I198" s="45" t="s">
        <v>516</v>
      </c>
      <c r="J198" s="44" t="s">
        <v>27</v>
      </c>
    </row>
    <row r="199" spans="1:10" ht="26.25" customHeight="1" x14ac:dyDescent="0.2">
      <c r="A199" s="60">
        <v>44167</v>
      </c>
      <c r="B199" s="44" t="s">
        <v>509</v>
      </c>
      <c r="C199" s="121">
        <v>740200819480</v>
      </c>
      <c r="D199" s="44" t="s">
        <v>78</v>
      </c>
      <c r="E199" s="44" t="s">
        <v>52</v>
      </c>
      <c r="F199" s="44" t="s">
        <v>50</v>
      </c>
      <c r="G199" s="103">
        <v>2.125</v>
      </c>
      <c r="H199" s="66">
        <v>1500000</v>
      </c>
      <c r="I199" s="45" t="s">
        <v>523</v>
      </c>
      <c r="J199" s="44" t="s">
        <v>29</v>
      </c>
    </row>
    <row r="200" spans="1:10" ht="28.5" customHeight="1" x14ac:dyDescent="0.2">
      <c r="A200" s="60">
        <v>44168</v>
      </c>
      <c r="B200" s="44" t="s">
        <v>61</v>
      </c>
      <c r="C200" s="121">
        <v>7452136673</v>
      </c>
      <c r="D200" s="44" t="s">
        <v>78</v>
      </c>
      <c r="E200" s="44" t="s">
        <v>52</v>
      </c>
      <c r="F200" s="44" t="s">
        <v>50</v>
      </c>
      <c r="G200" s="85">
        <v>4.25</v>
      </c>
      <c r="H200" s="66">
        <v>5000000</v>
      </c>
      <c r="I200" s="45" t="s">
        <v>524</v>
      </c>
      <c r="J200" s="44" t="s">
        <v>27</v>
      </c>
    </row>
    <row r="201" spans="1:10" ht="30" customHeight="1" x14ac:dyDescent="0.2">
      <c r="A201" s="60">
        <v>44168</v>
      </c>
      <c r="B201" s="44" t="s">
        <v>58</v>
      </c>
      <c r="C201" s="121">
        <v>740201339630</v>
      </c>
      <c r="D201" s="44" t="s">
        <v>54</v>
      </c>
      <c r="E201" s="44" t="s">
        <v>52</v>
      </c>
      <c r="F201" s="44" t="s">
        <v>50</v>
      </c>
      <c r="G201" s="103">
        <v>2.125</v>
      </c>
      <c r="H201" s="66">
        <v>3500000</v>
      </c>
      <c r="I201" s="45" t="s">
        <v>524</v>
      </c>
      <c r="J201" s="44" t="s">
        <v>29</v>
      </c>
    </row>
    <row r="202" spans="1:10" ht="53.25" customHeight="1" x14ac:dyDescent="0.2">
      <c r="A202" s="60">
        <v>44169</v>
      </c>
      <c r="B202" s="44" t="s">
        <v>490</v>
      </c>
      <c r="C202" s="121">
        <v>7451374763</v>
      </c>
      <c r="D202" s="44" t="s">
        <v>54</v>
      </c>
      <c r="E202" s="44" t="s">
        <v>52</v>
      </c>
      <c r="F202" s="44" t="s">
        <v>50</v>
      </c>
      <c r="G202" s="85">
        <v>4.25</v>
      </c>
      <c r="H202" s="66">
        <v>3000000</v>
      </c>
      <c r="I202" s="45" t="s">
        <v>524</v>
      </c>
      <c r="J202" s="44" t="s">
        <v>27</v>
      </c>
    </row>
    <row r="203" spans="1:10" ht="24.75" customHeight="1" x14ac:dyDescent="0.2">
      <c r="A203" s="60">
        <v>44169</v>
      </c>
      <c r="B203" s="44" t="s">
        <v>521</v>
      </c>
      <c r="C203" s="121">
        <v>7456032435</v>
      </c>
      <c r="D203" s="44" t="s">
        <v>54</v>
      </c>
      <c r="E203" s="44" t="s">
        <v>52</v>
      </c>
      <c r="F203" s="44" t="s">
        <v>50</v>
      </c>
      <c r="G203" s="103">
        <v>2.125</v>
      </c>
      <c r="H203" s="66">
        <v>2800000</v>
      </c>
      <c r="I203" s="45" t="s">
        <v>525</v>
      </c>
      <c r="J203" s="44" t="s">
        <v>32</v>
      </c>
    </row>
    <row r="204" spans="1:10" ht="25.5" customHeight="1" x14ac:dyDescent="0.2">
      <c r="A204" s="60">
        <v>44172</v>
      </c>
      <c r="B204" s="44" t="s">
        <v>526</v>
      </c>
      <c r="C204" s="121">
        <v>7451052565</v>
      </c>
      <c r="D204" s="44" t="s">
        <v>160</v>
      </c>
      <c r="E204" s="44" t="s">
        <v>52</v>
      </c>
      <c r="F204" s="44" t="s">
        <v>50</v>
      </c>
      <c r="G204" s="85">
        <v>4.25</v>
      </c>
      <c r="H204" s="66">
        <v>3000000</v>
      </c>
      <c r="I204" s="45" t="s">
        <v>525</v>
      </c>
      <c r="J204" s="44" t="s">
        <v>27</v>
      </c>
    </row>
    <row r="205" spans="1:10" ht="30" customHeight="1" x14ac:dyDescent="0.2">
      <c r="A205" s="60">
        <v>44168</v>
      </c>
      <c r="B205" s="44" t="s">
        <v>522</v>
      </c>
      <c r="C205" s="121">
        <v>7452100934</v>
      </c>
      <c r="D205" s="44" t="s">
        <v>78</v>
      </c>
      <c r="E205" s="44" t="s">
        <v>52</v>
      </c>
      <c r="F205" s="44" t="s">
        <v>50</v>
      </c>
      <c r="G205" s="85">
        <v>4.25</v>
      </c>
      <c r="H205" s="66">
        <v>3000000</v>
      </c>
      <c r="I205" s="45" t="s">
        <v>529</v>
      </c>
      <c r="J205" s="44" t="s">
        <v>27</v>
      </c>
    </row>
    <row r="206" spans="1:10" ht="33" customHeight="1" x14ac:dyDescent="0.2">
      <c r="A206" s="60">
        <v>44172</v>
      </c>
      <c r="B206" s="44" t="s">
        <v>510</v>
      </c>
      <c r="C206" s="121">
        <v>744514290275</v>
      </c>
      <c r="D206" s="44" t="s">
        <v>78</v>
      </c>
      <c r="E206" s="44" t="s">
        <v>52</v>
      </c>
      <c r="F206" s="44" t="s">
        <v>50</v>
      </c>
      <c r="G206" s="85">
        <v>2.125</v>
      </c>
      <c r="H206" s="66">
        <v>5000000</v>
      </c>
      <c r="I206" s="45" t="s">
        <v>530</v>
      </c>
      <c r="J206" s="44" t="s">
        <v>32</v>
      </c>
    </row>
    <row r="207" spans="1:10" ht="30" customHeight="1" x14ac:dyDescent="0.2">
      <c r="A207" s="60">
        <v>44175</v>
      </c>
      <c r="B207" s="44" t="s">
        <v>64</v>
      </c>
      <c r="C207" s="121">
        <v>7430031420</v>
      </c>
      <c r="D207" s="44" t="s">
        <v>78</v>
      </c>
      <c r="E207" s="44" t="s">
        <v>52</v>
      </c>
      <c r="F207" s="44" t="s">
        <v>50</v>
      </c>
      <c r="G207" s="85">
        <v>4.25</v>
      </c>
      <c r="H207" s="66">
        <v>1500000</v>
      </c>
      <c r="I207" s="45" t="s">
        <v>530</v>
      </c>
      <c r="J207" s="44" t="s">
        <v>34</v>
      </c>
    </row>
    <row r="208" spans="1:10" ht="33" customHeight="1" x14ac:dyDescent="0.2">
      <c r="A208" s="60">
        <v>44160</v>
      </c>
      <c r="B208" s="44" t="s">
        <v>476</v>
      </c>
      <c r="C208" s="121">
        <v>7451441307</v>
      </c>
      <c r="D208" s="44" t="s">
        <v>78</v>
      </c>
      <c r="E208" s="44" t="s">
        <v>52</v>
      </c>
      <c r="F208" s="44" t="s">
        <v>50</v>
      </c>
      <c r="G208" s="85">
        <v>4.25</v>
      </c>
      <c r="H208" s="66">
        <v>4200000</v>
      </c>
      <c r="I208" s="45" t="s">
        <v>531</v>
      </c>
      <c r="J208" s="44" t="s">
        <v>27</v>
      </c>
    </row>
    <row r="209" spans="1:10" ht="34.5" customHeight="1" x14ac:dyDescent="0.2">
      <c r="A209" s="60">
        <v>44179</v>
      </c>
      <c r="B209" s="95" t="s">
        <v>485</v>
      </c>
      <c r="C209" s="121">
        <v>741300012540</v>
      </c>
      <c r="D209" s="44" t="s">
        <v>78</v>
      </c>
      <c r="E209" s="44" t="s">
        <v>52</v>
      </c>
      <c r="F209" s="44" t="s">
        <v>50</v>
      </c>
      <c r="G209" s="85">
        <v>4.25</v>
      </c>
      <c r="H209" s="92">
        <v>5000000</v>
      </c>
      <c r="I209" s="45" t="s">
        <v>536</v>
      </c>
      <c r="J209" s="44" t="s">
        <v>48</v>
      </c>
    </row>
    <row r="210" spans="1:10" ht="31.5" customHeight="1" x14ac:dyDescent="0.2">
      <c r="A210" s="60">
        <v>44180</v>
      </c>
      <c r="B210" s="95" t="s">
        <v>532</v>
      </c>
      <c r="C210" s="121">
        <v>7451414399</v>
      </c>
      <c r="D210" s="44" t="s">
        <v>54</v>
      </c>
      <c r="E210" s="44" t="s">
        <v>52</v>
      </c>
      <c r="F210" s="44" t="s">
        <v>50</v>
      </c>
      <c r="G210" s="85">
        <v>4.25</v>
      </c>
      <c r="H210" s="96">
        <v>4800000</v>
      </c>
      <c r="I210" s="45" t="s">
        <v>536</v>
      </c>
      <c r="J210" s="44" t="s">
        <v>27</v>
      </c>
    </row>
    <row r="211" spans="1:10" ht="27.75" customHeight="1" x14ac:dyDescent="0.2">
      <c r="A211" s="60">
        <v>44180</v>
      </c>
      <c r="B211" s="94" t="s">
        <v>411</v>
      </c>
      <c r="C211" s="121">
        <v>7455032640</v>
      </c>
      <c r="D211" s="44" t="s">
        <v>78</v>
      </c>
      <c r="E211" s="44" t="s">
        <v>52</v>
      </c>
      <c r="F211" s="44" t="s">
        <v>50</v>
      </c>
      <c r="G211" s="103">
        <v>2.125</v>
      </c>
      <c r="H211" s="96">
        <v>350000</v>
      </c>
      <c r="I211" s="45" t="s">
        <v>537</v>
      </c>
      <c r="J211" s="44" t="s">
        <v>32</v>
      </c>
    </row>
    <row r="212" spans="1:10" ht="29.25" customHeight="1" x14ac:dyDescent="0.2">
      <c r="A212" s="60">
        <v>44180</v>
      </c>
      <c r="B212" s="94" t="s">
        <v>534</v>
      </c>
      <c r="C212" s="121">
        <v>7413025218</v>
      </c>
      <c r="D212" s="44" t="s">
        <v>54</v>
      </c>
      <c r="E212" s="44" t="s">
        <v>52</v>
      </c>
      <c r="F212" s="44" t="s">
        <v>50</v>
      </c>
      <c r="G212" s="103">
        <v>2.125</v>
      </c>
      <c r="H212" s="96">
        <v>2000000</v>
      </c>
      <c r="I212" s="45" t="s">
        <v>538</v>
      </c>
      <c r="J212" s="44" t="s">
        <v>41</v>
      </c>
    </row>
    <row r="213" spans="1:10" ht="24" customHeight="1" x14ac:dyDescent="0.2">
      <c r="A213" s="60">
        <v>44181</v>
      </c>
      <c r="B213" s="95" t="s">
        <v>517</v>
      </c>
      <c r="C213" s="121">
        <v>745306354956</v>
      </c>
      <c r="D213" s="44" t="s">
        <v>78</v>
      </c>
      <c r="E213" s="44" t="s">
        <v>52</v>
      </c>
      <c r="F213" s="44" t="s">
        <v>50</v>
      </c>
      <c r="G213" s="85">
        <v>4.25</v>
      </c>
      <c r="H213" s="96">
        <v>3900000</v>
      </c>
      <c r="I213" s="45" t="s">
        <v>538</v>
      </c>
      <c r="J213" s="44" t="s">
        <v>27</v>
      </c>
    </row>
    <row r="214" spans="1:10" ht="28.5" customHeight="1" x14ac:dyDescent="0.2">
      <c r="A214" s="58"/>
      <c r="B214" s="58"/>
      <c r="C214" s="58"/>
      <c r="D214" s="39"/>
      <c r="E214" s="39"/>
      <c r="F214" s="39"/>
      <c r="G214" s="57"/>
      <c r="H214" s="46"/>
      <c r="I214" s="58"/>
      <c r="J214" s="58"/>
    </row>
    <row r="215" spans="1:10" x14ac:dyDescent="0.2">
      <c r="A215" s="58"/>
      <c r="B215" s="58"/>
      <c r="C215" s="58"/>
      <c r="D215" s="58"/>
      <c r="E215" s="58"/>
      <c r="F215" s="58"/>
      <c r="G215" s="58"/>
      <c r="H215" s="58"/>
      <c r="I215" s="58"/>
      <c r="J215" s="104"/>
    </row>
    <row r="216" spans="1:10" x14ac:dyDescent="0.2">
      <c r="A216" s="58"/>
      <c r="B216" s="58"/>
      <c r="C216" s="58"/>
      <c r="D216" s="58"/>
      <c r="E216" s="58"/>
      <c r="F216" s="58"/>
      <c r="G216" s="58"/>
      <c r="H216" s="58"/>
      <c r="I216" s="58"/>
      <c r="J216" s="104"/>
    </row>
    <row r="217" spans="1:10" x14ac:dyDescent="0.2">
      <c r="A217" s="58"/>
      <c r="B217" s="58"/>
      <c r="C217" s="58"/>
      <c r="D217" s="58"/>
      <c r="E217" s="58"/>
      <c r="F217" s="58"/>
      <c r="G217" s="58"/>
      <c r="H217" s="58"/>
      <c r="I217" s="58"/>
      <c r="J217" s="104"/>
    </row>
    <row r="218" spans="1:10" x14ac:dyDescent="0.2">
      <c r="A218" s="58"/>
      <c r="B218" s="58"/>
      <c r="C218" s="58"/>
      <c r="D218" s="58"/>
      <c r="E218" s="58"/>
      <c r="F218" s="58"/>
      <c r="G218" s="58"/>
      <c r="H218" s="58"/>
      <c r="I218" s="58"/>
      <c r="J218" s="104"/>
    </row>
    <row r="219" spans="1:10" x14ac:dyDescent="0.2">
      <c r="A219" s="58"/>
      <c r="B219" s="58"/>
      <c r="C219" s="58"/>
      <c r="D219" s="58"/>
      <c r="E219" s="58"/>
      <c r="F219" s="58"/>
      <c r="G219" s="58"/>
      <c r="H219" s="58"/>
      <c r="I219" s="58"/>
      <c r="J219" s="104"/>
    </row>
    <row r="220" spans="1:10" x14ac:dyDescent="0.2">
      <c r="A220" s="58"/>
      <c r="B220" s="58"/>
      <c r="C220" s="58"/>
      <c r="D220" s="58"/>
      <c r="E220" s="58"/>
      <c r="F220" s="58"/>
      <c r="G220" s="58"/>
      <c r="H220" s="58"/>
      <c r="I220" s="58"/>
      <c r="J220" s="104"/>
    </row>
    <row r="221" spans="1:10" x14ac:dyDescent="0.2">
      <c r="A221" s="58"/>
      <c r="B221" s="58"/>
      <c r="C221" s="58"/>
      <c r="D221" s="58"/>
      <c r="E221" s="58"/>
      <c r="F221" s="58"/>
      <c r="G221" s="58"/>
      <c r="H221" s="58"/>
      <c r="I221" s="58"/>
      <c r="J221" s="104"/>
    </row>
    <row r="222" spans="1:10" x14ac:dyDescent="0.2">
      <c r="A222" s="58"/>
      <c r="B222" s="58"/>
      <c r="C222" s="58"/>
      <c r="D222" s="58"/>
      <c r="E222" s="58"/>
      <c r="F222" s="58"/>
      <c r="G222" s="58"/>
      <c r="H222" s="58"/>
      <c r="I222" s="58"/>
      <c r="J222" s="104"/>
    </row>
    <row r="223" spans="1:10" x14ac:dyDescent="0.2">
      <c r="A223" s="58"/>
      <c r="B223" s="58"/>
      <c r="C223" s="58"/>
      <c r="D223" s="58"/>
      <c r="E223" s="58"/>
      <c r="F223" s="58"/>
      <c r="G223" s="58"/>
      <c r="H223" s="58"/>
      <c r="I223" s="58"/>
      <c r="J223" s="104"/>
    </row>
    <row r="224" spans="1:10" x14ac:dyDescent="0.2">
      <c r="A224" s="58"/>
      <c r="B224" s="58"/>
      <c r="C224" s="58"/>
      <c r="D224" s="58"/>
      <c r="E224" s="58"/>
      <c r="F224" s="58"/>
      <c r="G224" s="58"/>
      <c r="H224" s="58"/>
      <c r="I224" s="58"/>
      <c r="J224" s="104"/>
    </row>
    <row r="225" spans="1:10" x14ac:dyDescent="0.2">
      <c r="A225" s="58"/>
      <c r="B225" s="58"/>
      <c r="C225" s="58"/>
      <c r="D225" s="58"/>
      <c r="E225" s="58"/>
      <c r="F225" s="58"/>
      <c r="G225" s="58"/>
      <c r="H225" s="58"/>
      <c r="I225" s="58"/>
      <c r="J225" s="104"/>
    </row>
    <row r="226" spans="1:10" x14ac:dyDescent="0.2">
      <c r="A226" s="58"/>
      <c r="B226" s="58"/>
      <c r="C226" s="58"/>
      <c r="D226" s="58"/>
      <c r="E226" s="58"/>
      <c r="F226" s="58"/>
      <c r="G226" s="58"/>
      <c r="H226" s="58"/>
      <c r="I226" s="58"/>
      <c r="J226" s="104"/>
    </row>
    <row r="227" spans="1:10" x14ac:dyDescent="0.2">
      <c r="A227" s="58"/>
      <c r="B227" s="58"/>
      <c r="C227" s="58"/>
      <c r="D227" s="58"/>
      <c r="E227" s="58"/>
      <c r="F227" s="58"/>
      <c r="G227" s="58"/>
      <c r="H227" s="58"/>
      <c r="I227" s="58"/>
      <c r="J227" s="104"/>
    </row>
    <row r="228" spans="1:10" x14ac:dyDescent="0.2">
      <c r="A228" s="58"/>
      <c r="B228" s="58"/>
      <c r="C228" s="58"/>
      <c r="D228" s="58"/>
      <c r="E228" s="58"/>
      <c r="F228" s="58"/>
      <c r="G228" s="58"/>
      <c r="H228" s="58"/>
      <c r="I228" s="58"/>
      <c r="J228" s="104"/>
    </row>
    <row r="229" spans="1:10" x14ac:dyDescent="0.2">
      <c r="A229" s="58"/>
      <c r="B229" s="58"/>
      <c r="C229" s="58"/>
      <c r="D229" s="58"/>
      <c r="E229" s="58"/>
      <c r="F229" s="58"/>
      <c r="G229" s="58"/>
      <c r="H229" s="58"/>
      <c r="I229" s="58"/>
      <c r="J229" s="104"/>
    </row>
    <row r="230" spans="1:10" x14ac:dyDescent="0.2">
      <c r="A230" s="58"/>
      <c r="B230" s="58"/>
      <c r="C230" s="58"/>
      <c r="D230" s="58"/>
      <c r="E230" s="58"/>
      <c r="F230" s="58"/>
      <c r="G230" s="58"/>
      <c r="H230" s="58"/>
      <c r="I230" s="58"/>
      <c r="J230" s="104"/>
    </row>
    <row r="231" spans="1:10" x14ac:dyDescent="0.2">
      <c r="A231" s="58"/>
      <c r="B231" s="58"/>
      <c r="C231" s="58"/>
      <c r="D231" s="58"/>
      <c r="E231" s="58"/>
      <c r="F231" s="58"/>
      <c r="G231" s="58"/>
      <c r="H231" s="58"/>
      <c r="I231" s="58"/>
      <c r="J231" s="104"/>
    </row>
    <row r="232" spans="1:10" x14ac:dyDescent="0.2">
      <c r="A232" s="58"/>
      <c r="B232" s="58"/>
      <c r="C232" s="58"/>
      <c r="D232" s="58"/>
      <c r="E232" s="58"/>
      <c r="F232" s="58"/>
      <c r="G232" s="58"/>
      <c r="H232" s="58"/>
      <c r="I232" s="58"/>
      <c r="J232" s="104"/>
    </row>
    <row r="233" spans="1:10" x14ac:dyDescent="0.2">
      <c r="A233" s="58"/>
      <c r="B233" s="58"/>
      <c r="C233" s="58"/>
      <c r="D233" s="58"/>
      <c r="E233" s="58"/>
      <c r="F233" s="58"/>
      <c r="G233" s="58"/>
      <c r="H233" s="58"/>
      <c r="I233" s="58"/>
      <c r="J233" s="104"/>
    </row>
    <row r="234" spans="1:10" x14ac:dyDescent="0.2">
      <c r="A234" s="58"/>
      <c r="B234" s="58"/>
      <c r="C234" s="58"/>
      <c r="D234" s="58"/>
      <c r="E234" s="58"/>
      <c r="F234" s="58"/>
      <c r="G234" s="58"/>
      <c r="H234" s="58"/>
      <c r="I234" s="58"/>
      <c r="J234" s="104"/>
    </row>
    <row r="235" spans="1:10" x14ac:dyDescent="0.2">
      <c r="A235" s="58"/>
      <c r="B235" s="58"/>
      <c r="C235" s="58"/>
      <c r="D235" s="58"/>
      <c r="E235" s="58"/>
      <c r="F235" s="58"/>
      <c r="G235" s="58"/>
      <c r="H235" s="58"/>
      <c r="I235" s="58"/>
      <c r="J235" s="104"/>
    </row>
    <row r="236" spans="1:10" x14ac:dyDescent="0.2">
      <c r="A236" s="58"/>
      <c r="B236" s="58"/>
      <c r="C236" s="58"/>
      <c r="D236" s="58"/>
      <c r="E236" s="58"/>
      <c r="F236" s="58"/>
      <c r="G236" s="58"/>
      <c r="H236" s="58"/>
      <c r="I236" s="58"/>
      <c r="J236" s="104"/>
    </row>
    <row r="237" spans="1:10" x14ac:dyDescent="0.2">
      <c r="A237" s="58"/>
      <c r="B237" s="58"/>
      <c r="C237" s="58"/>
      <c r="D237" s="58"/>
      <c r="E237" s="58"/>
      <c r="F237" s="58"/>
      <c r="G237" s="58"/>
      <c r="H237" s="58"/>
      <c r="I237" s="58"/>
      <c r="J237" s="104"/>
    </row>
    <row r="238" spans="1:10" x14ac:dyDescent="0.2">
      <c r="A238" s="58"/>
      <c r="B238" s="58"/>
      <c r="C238" s="58"/>
      <c r="D238" s="58"/>
      <c r="E238" s="58"/>
      <c r="F238" s="58"/>
      <c r="G238" s="58"/>
      <c r="H238" s="58"/>
      <c r="I238" s="58"/>
      <c r="J238" s="104"/>
    </row>
    <row r="239" spans="1:10" x14ac:dyDescent="0.2">
      <c r="A239" s="58"/>
      <c r="B239" s="58"/>
      <c r="C239" s="58"/>
      <c r="D239" s="58"/>
      <c r="E239" s="58"/>
      <c r="F239" s="58"/>
      <c r="G239" s="58"/>
      <c r="H239" s="58"/>
      <c r="I239" s="58"/>
      <c r="J239" s="104"/>
    </row>
    <row r="240" spans="1:10" x14ac:dyDescent="0.2">
      <c r="A240" s="58"/>
      <c r="B240" s="58"/>
      <c r="C240" s="58"/>
      <c r="D240" s="58"/>
      <c r="E240" s="58"/>
      <c r="F240" s="58"/>
      <c r="G240" s="58"/>
      <c r="H240" s="58"/>
      <c r="I240" s="58"/>
      <c r="J240" s="104"/>
    </row>
    <row r="241" spans="1:10" x14ac:dyDescent="0.2">
      <c r="A241" s="58"/>
      <c r="B241" s="58"/>
      <c r="C241" s="58"/>
      <c r="D241" s="58"/>
      <c r="E241" s="58"/>
      <c r="F241" s="58"/>
      <c r="G241" s="58"/>
      <c r="H241" s="58"/>
      <c r="I241" s="58"/>
      <c r="J241" s="104"/>
    </row>
    <row r="242" spans="1:10" x14ac:dyDescent="0.2">
      <c r="A242" s="58"/>
      <c r="B242" s="58"/>
      <c r="C242" s="58"/>
      <c r="D242" s="58"/>
      <c r="E242" s="58"/>
      <c r="F242" s="58"/>
      <c r="G242" s="58"/>
      <c r="H242" s="58"/>
      <c r="I242" s="58"/>
      <c r="J242" s="104"/>
    </row>
    <row r="243" spans="1:10" x14ac:dyDescent="0.2">
      <c r="A243" s="58"/>
      <c r="B243" s="58"/>
      <c r="C243" s="58"/>
      <c r="D243" s="58"/>
      <c r="E243" s="58"/>
      <c r="F243" s="58"/>
      <c r="G243" s="58"/>
      <c r="H243" s="58"/>
      <c r="I243" s="58"/>
      <c r="J243" s="104"/>
    </row>
    <row r="244" spans="1:10" x14ac:dyDescent="0.2">
      <c r="A244" s="58"/>
      <c r="B244" s="58"/>
      <c r="C244" s="58"/>
      <c r="D244" s="58"/>
      <c r="E244" s="58"/>
      <c r="F244" s="58"/>
      <c r="G244" s="58"/>
      <c r="H244" s="58"/>
      <c r="I244" s="58"/>
      <c r="J244" s="104"/>
    </row>
    <row r="245" spans="1:10" x14ac:dyDescent="0.2">
      <c r="A245" s="58"/>
      <c r="B245" s="58"/>
      <c r="C245" s="58"/>
      <c r="D245" s="58"/>
      <c r="E245" s="58"/>
      <c r="F245" s="58"/>
      <c r="G245" s="58"/>
      <c r="H245" s="58"/>
      <c r="I245" s="58"/>
      <c r="J245" s="104"/>
    </row>
    <row r="246" spans="1:10" x14ac:dyDescent="0.2">
      <c r="A246" s="58"/>
      <c r="B246" s="58"/>
      <c r="C246" s="58"/>
      <c r="D246" s="58"/>
      <c r="E246" s="58"/>
      <c r="F246" s="58"/>
      <c r="G246" s="58"/>
      <c r="H246" s="58"/>
      <c r="I246" s="58"/>
      <c r="J246" s="104"/>
    </row>
    <row r="247" spans="1:10" x14ac:dyDescent="0.2">
      <c r="A247" s="58"/>
      <c r="B247" s="58"/>
      <c r="C247" s="58"/>
      <c r="D247" s="58"/>
      <c r="E247" s="58"/>
      <c r="F247" s="58"/>
      <c r="G247" s="58"/>
      <c r="H247" s="58"/>
      <c r="I247" s="58"/>
      <c r="J247" s="104"/>
    </row>
    <row r="248" spans="1:10" x14ac:dyDescent="0.2">
      <c r="A248" s="58"/>
      <c r="B248" s="58"/>
      <c r="C248" s="58"/>
      <c r="D248" s="58"/>
      <c r="E248" s="58"/>
      <c r="F248" s="58"/>
      <c r="G248" s="58"/>
      <c r="H248" s="58"/>
      <c r="I248" s="58"/>
      <c r="J248" s="104"/>
    </row>
    <row r="249" spans="1:10" x14ac:dyDescent="0.2">
      <c r="A249" s="58"/>
      <c r="B249" s="58"/>
      <c r="C249" s="58"/>
      <c r="D249" s="58"/>
      <c r="E249" s="58"/>
      <c r="F249" s="58"/>
      <c r="G249" s="58"/>
      <c r="H249" s="58"/>
      <c r="I249" s="58"/>
      <c r="J249" s="104"/>
    </row>
    <row r="250" spans="1:10" x14ac:dyDescent="0.2">
      <c r="A250" s="58"/>
      <c r="B250" s="58"/>
      <c r="C250" s="58"/>
      <c r="D250" s="58"/>
      <c r="E250" s="58"/>
      <c r="F250" s="58"/>
      <c r="G250" s="58"/>
      <c r="H250" s="58"/>
      <c r="I250" s="58"/>
      <c r="J250" s="104"/>
    </row>
    <row r="251" spans="1:10" x14ac:dyDescent="0.2">
      <c r="A251" s="58"/>
      <c r="B251" s="58"/>
      <c r="C251" s="58"/>
      <c r="D251" s="58"/>
      <c r="E251" s="58"/>
      <c r="F251" s="58"/>
      <c r="G251" s="58"/>
      <c r="H251" s="58"/>
      <c r="I251" s="58"/>
      <c r="J251" s="104"/>
    </row>
    <row r="252" spans="1:10" x14ac:dyDescent="0.2">
      <c r="A252" s="58"/>
      <c r="B252" s="58"/>
      <c r="C252" s="58"/>
      <c r="D252" s="58"/>
      <c r="E252" s="58"/>
      <c r="F252" s="58"/>
      <c r="G252" s="58"/>
      <c r="H252" s="58"/>
      <c r="I252" s="58"/>
      <c r="J252" s="104"/>
    </row>
    <row r="253" spans="1:10" x14ac:dyDescent="0.2">
      <c r="A253" s="58"/>
      <c r="B253" s="58"/>
      <c r="C253" s="58"/>
      <c r="D253" s="58"/>
      <c r="E253" s="58"/>
      <c r="F253" s="58"/>
      <c r="G253" s="58"/>
      <c r="H253" s="58"/>
      <c r="I253" s="58"/>
      <c r="J253" s="104"/>
    </row>
    <row r="254" spans="1:10" x14ac:dyDescent="0.2">
      <c r="A254" s="58"/>
      <c r="B254" s="58"/>
      <c r="C254" s="58"/>
      <c r="D254" s="58"/>
      <c r="E254" s="58"/>
      <c r="F254" s="58"/>
      <c r="G254" s="58"/>
      <c r="H254" s="58"/>
      <c r="I254" s="58"/>
      <c r="J254" s="104"/>
    </row>
    <row r="255" spans="1:10" x14ac:dyDescent="0.2">
      <c r="A255" s="58"/>
      <c r="B255" s="58"/>
      <c r="C255" s="58"/>
      <c r="D255" s="58"/>
      <c r="E255" s="58"/>
      <c r="F255" s="58"/>
      <c r="G255" s="58"/>
      <c r="H255" s="58"/>
      <c r="I255" s="58"/>
      <c r="J255" s="104"/>
    </row>
    <row r="256" spans="1:10" x14ac:dyDescent="0.2">
      <c r="A256" s="58"/>
      <c r="B256" s="58"/>
      <c r="C256" s="58"/>
      <c r="D256" s="58"/>
      <c r="E256" s="58"/>
      <c r="F256" s="58"/>
      <c r="G256" s="58"/>
      <c r="H256" s="58"/>
      <c r="I256" s="58"/>
      <c r="J256" s="104"/>
    </row>
    <row r="257" spans="1:10" x14ac:dyDescent="0.2">
      <c r="A257" s="58"/>
      <c r="B257" s="58"/>
      <c r="C257" s="58"/>
      <c r="D257" s="58"/>
      <c r="E257" s="58"/>
      <c r="F257" s="58"/>
      <c r="G257" s="58"/>
      <c r="H257" s="58"/>
      <c r="I257" s="58"/>
      <c r="J257" s="104"/>
    </row>
    <row r="258" spans="1:10" x14ac:dyDescent="0.2">
      <c r="A258" s="58"/>
      <c r="B258" s="58"/>
      <c r="C258" s="58"/>
      <c r="D258" s="58"/>
      <c r="E258" s="58"/>
      <c r="F258" s="58"/>
      <c r="G258" s="58"/>
      <c r="H258" s="58"/>
      <c r="I258" s="58"/>
      <c r="J258" s="104"/>
    </row>
    <row r="259" spans="1:10" x14ac:dyDescent="0.2">
      <c r="A259" s="58"/>
      <c r="B259" s="58"/>
      <c r="C259" s="58"/>
      <c r="D259" s="58"/>
      <c r="E259" s="58"/>
      <c r="F259" s="58"/>
      <c r="G259" s="58"/>
      <c r="H259" s="58"/>
      <c r="I259" s="58"/>
      <c r="J259" s="104"/>
    </row>
    <row r="260" spans="1:10" x14ac:dyDescent="0.2">
      <c r="A260" s="58"/>
      <c r="B260" s="58"/>
      <c r="C260" s="58"/>
      <c r="D260" s="58"/>
      <c r="E260" s="58"/>
      <c r="F260" s="58"/>
      <c r="G260" s="58"/>
      <c r="H260" s="58"/>
      <c r="I260" s="58"/>
      <c r="J260" s="104"/>
    </row>
    <row r="261" spans="1:10" x14ac:dyDescent="0.2">
      <c r="A261" s="58"/>
      <c r="B261" s="58"/>
      <c r="C261" s="58"/>
      <c r="D261" s="58"/>
      <c r="E261" s="58"/>
      <c r="F261" s="58"/>
      <c r="G261" s="58"/>
      <c r="H261" s="58"/>
      <c r="I261" s="58"/>
      <c r="J261" s="104"/>
    </row>
    <row r="262" spans="1:10" x14ac:dyDescent="0.2">
      <c r="A262" s="58"/>
      <c r="B262" s="58"/>
      <c r="C262" s="58"/>
      <c r="D262" s="58"/>
      <c r="E262" s="58"/>
      <c r="F262" s="58"/>
      <c r="G262" s="58"/>
      <c r="H262" s="58"/>
      <c r="I262" s="58"/>
      <c r="J262" s="104"/>
    </row>
    <row r="263" spans="1:10" x14ac:dyDescent="0.2">
      <c r="A263" s="58"/>
      <c r="B263" s="58"/>
      <c r="C263" s="58"/>
      <c r="D263" s="58"/>
      <c r="E263" s="58"/>
      <c r="F263" s="58"/>
      <c r="G263" s="58"/>
      <c r="H263" s="58"/>
      <c r="I263" s="58"/>
      <c r="J263" s="104"/>
    </row>
    <row r="264" spans="1:10" x14ac:dyDescent="0.2">
      <c r="A264" s="58"/>
      <c r="B264" s="58"/>
      <c r="C264" s="58"/>
      <c r="D264" s="58"/>
      <c r="E264" s="58"/>
      <c r="F264" s="58"/>
      <c r="G264" s="58"/>
      <c r="H264" s="58"/>
      <c r="I264" s="58"/>
      <c r="J264" s="104"/>
    </row>
    <row r="265" spans="1:10" x14ac:dyDescent="0.2">
      <c r="A265" s="58"/>
      <c r="B265" s="58"/>
      <c r="C265" s="58"/>
      <c r="D265" s="58"/>
      <c r="E265" s="58"/>
      <c r="F265" s="58"/>
      <c r="G265" s="58"/>
      <c r="H265" s="58"/>
      <c r="I265" s="58"/>
      <c r="J265" s="104"/>
    </row>
    <row r="266" spans="1:10" x14ac:dyDescent="0.2">
      <c r="A266" s="58"/>
      <c r="B266" s="58"/>
      <c r="C266" s="58"/>
      <c r="D266" s="58"/>
      <c r="E266" s="58"/>
      <c r="F266" s="58"/>
      <c r="G266" s="58"/>
      <c r="H266" s="58"/>
      <c r="I266" s="58"/>
      <c r="J266" s="104"/>
    </row>
    <row r="267" spans="1:10" x14ac:dyDescent="0.2">
      <c r="A267" s="58"/>
      <c r="B267" s="58"/>
      <c r="C267" s="58"/>
      <c r="D267" s="58"/>
      <c r="E267" s="58"/>
      <c r="F267" s="58"/>
      <c r="G267" s="58"/>
      <c r="H267" s="58"/>
      <c r="I267" s="58"/>
      <c r="J267" s="104"/>
    </row>
    <row r="268" spans="1:10" x14ac:dyDescent="0.2">
      <c r="A268" s="58"/>
      <c r="B268" s="58"/>
      <c r="C268" s="58"/>
      <c r="D268" s="58"/>
      <c r="E268" s="58"/>
      <c r="F268" s="58"/>
      <c r="G268" s="58"/>
      <c r="H268" s="58"/>
      <c r="I268" s="58"/>
      <c r="J268" s="104"/>
    </row>
    <row r="269" spans="1:10" x14ac:dyDescent="0.2">
      <c r="A269" s="58"/>
      <c r="B269" s="58"/>
      <c r="C269" s="58"/>
      <c r="D269" s="58"/>
      <c r="E269" s="58"/>
      <c r="F269" s="58"/>
      <c r="G269" s="58"/>
      <c r="H269" s="58"/>
      <c r="I269" s="58"/>
      <c r="J269" s="104"/>
    </row>
    <row r="270" spans="1:10" x14ac:dyDescent="0.2">
      <c r="A270" s="58"/>
      <c r="B270" s="58"/>
      <c r="C270" s="58"/>
      <c r="D270" s="58"/>
      <c r="E270" s="58"/>
      <c r="F270" s="58"/>
      <c r="G270" s="58"/>
      <c r="H270" s="58"/>
      <c r="I270" s="58"/>
      <c r="J270" s="104"/>
    </row>
    <row r="271" spans="1:10" x14ac:dyDescent="0.2">
      <c r="A271" s="58"/>
      <c r="B271" s="58"/>
      <c r="C271" s="58"/>
      <c r="D271" s="58"/>
      <c r="E271" s="58"/>
      <c r="F271" s="58"/>
      <c r="G271" s="58"/>
      <c r="H271" s="58"/>
      <c r="I271" s="58"/>
      <c r="J271" s="104"/>
    </row>
    <row r="272" spans="1:10" x14ac:dyDescent="0.2">
      <c r="A272" s="58"/>
      <c r="B272" s="58"/>
      <c r="C272" s="58"/>
      <c r="D272" s="58"/>
      <c r="E272" s="58"/>
      <c r="F272" s="58"/>
      <c r="G272" s="58"/>
      <c r="H272" s="58"/>
      <c r="I272" s="58"/>
      <c r="J272" s="104"/>
    </row>
    <row r="273" spans="1:10" x14ac:dyDescent="0.2">
      <c r="A273" s="58"/>
      <c r="B273" s="58"/>
      <c r="C273" s="58"/>
      <c r="D273" s="58"/>
      <c r="E273" s="58"/>
      <c r="F273" s="58"/>
      <c r="G273" s="58"/>
      <c r="H273" s="58"/>
      <c r="I273" s="58"/>
      <c r="J273" s="104"/>
    </row>
    <row r="274" spans="1:10" x14ac:dyDescent="0.2">
      <c r="A274" s="58"/>
      <c r="B274" s="58"/>
      <c r="C274" s="58"/>
      <c r="D274" s="58"/>
      <c r="E274" s="58"/>
      <c r="F274" s="58"/>
      <c r="G274" s="58"/>
      <c r="H274" s="58"/>
      <c r="I274" s="58"/>
      <c r="J274" s="104"/>
    </row>
    <row r="275" spans="1:10" x14ac:dyDescent="0.2">
      <c r="A275" s="58"/>
      <c r="B275" s="58"/>
      <c r="C275" s="58"/>
      <c r="D275" s="58"/>
      <c r="E275" s="58"/>
      <c r="F275" s="58"/>
      <c r="G275" s="58"/>
      <c r="H275" s="58"/>
      <c r="I275" s="58"/>
      <c r="J275" s="104"/>
    </row>
    <row r="276" spans="1:10" x14ac:dyDescent="0.2">
      <c r="A276" s="58"/>
      <c r="B276" s="58"/>
      <c r="C276" s="58"/>
      <c r="D276" s="58"/>
      <c r="E276" s="58"/>
      <c r="F276" s="58"/>
      <c r="G276" s="58"/>
      <c r="H276" s="58"/>
      <c r="I276" s="58"/>
      <c r="J276" s="104"/>
    </row>
    <row r="277" spans="1:10" x14ac:dyDescent="0.2">
      <c r="A277" s="58"/>
      <c r="B277" s="58"/>
      <c r="C277" s="58"/>
      <c r="D277" s="58"/>
      <c r="E277" s="58"/>
      <c r="F277" s="58"/>
      <c r="G277" s="58"/>
      <c r="H277" s="58"/>
      <c r="I277" s="58"/>
      <c r="J277" s="104"/>
    </row>
    <row r="278" spans="1:10" x14ac:dyDescent="0.2">
      <c r="A278" s="58"/>
      <c r="B278" s="58"/>
      <c r="C278" s="58"/>
      <c r="D278" s="58"/>
      <c r="E278" s="58"/>
      <c r="F278" s="58"/>
      <c r="G278" s="58"/>
      <c r="H278" s="58"/>
      <c r="I278" s="58"/>
      <c r="J278" s="104"/>
    </row>
    <row r="279" spans="1:10" x14ac:dyDescent="0.2">
      <c r="A279" s="58"/>
      <c r="B279" s="58"/>
      <c r="C279" s="58"/>
      <c r="D279" s="58"/>
      <c r="E279" s="58"/>
      <c r="F279" s="58"/>
      <c r="G279" s="58"/>
      <c r="H279" s="58"/>
      <c r="I279" s="58"/>
      <c r="J279" s="104"/>
    </row>
    <row r="280" spans="1:10" x14ac:dyDescent="0.2">
      <c r="A280" s="58"/>
      <c r="B280" s="58"/>
      <c r="C280" s="58"/>
      <c r="D280" s="58"/>
      <c r="E280" s="58"/>
      <c r="F280" s="58"/>
      <c r="G280" s="58"/>
      <c r="H280" s="58"/>
      <c r="I280" s="58"/>
      <c r="J280" s="104"/>
    </row>
    <row r="281" spans="1:10" x14ac:dyDescent="0.2">
      <c r="A281" s="58"/>
      <c r="B281" s="58"/>
      <c r="C281" s="58"/>
      <c r="D281" s="58"/>
      <c r="E281" s="58"/>
      <c r="F281" s="58"/>
      <c r="G281" s="58"/>
      <c r="H281" s="58"/>
      <c r="I281" s="58"/>
      <c r="J281" s="104"/>
    </row>
    <row r="282" spans="1:10" x14ac:dyDescent="0.2">
      <c r="A282" s="58"/>
      <c r="B282" s="58"/>
      <c r="C282" s="58"/>
      <c r="D282" s="58"/>
      <c r="E282" s="58"/>
      <c r="F282" s="58"/>
      <c r="G282" s="58"/>
      <c r="H282" s="58"/>
      <c r="I282" s="58"/>
      <c r="J282" s="104"/>
    </row>
    <row r="283" spans="1:10" x14ac:dyDescent="0.2">
      <c r="A283" s="58"/>
      <c r="B283" s="58"/>
      <c r="C283" s="58"/>
      <c r="D283" s="58"/>
      <c r="E283" s="58"/>
      <c r="F283" s="58"/>
      <c r="G283" s="58"/>
      <c r="H283" s="58"/>
      <c r="I283" s="58"/>
      <c r="J283" s="104"/>
    </row>
    <row r="284" spans="1:10" x14ac:dyDescent="0.2">
      <c r="A284" s="58"/>
      <c r="B284" s="58"/>
      <c r="C284" s="58"/>
      <c r="D284" s="58"/>
      <c r="E284" s="58"/>
      <c r="F284" s="58"/>
      <c r="G284" s="58"/>
      <c r="H284" s="58"/>
      <c r="I284" s="58"/>
      <c r="J284" s="104"/>
    </row>
    <row r="285" spans="1:10" x14ac:dyDescent="0.2">
      <c r="A285" s="58"/>
      <c r="B285" s="58"/>
      <c r="C285" s="58"/>
      <c r="D285" s="58"/>
      <c r="E285" s="58"/>
      <c r="F285" s="58"/>
      <c r="G285" s="58"/>
      <c r="H285" s="58"/>
      <c r="I285" s="58"/>
      <c r="J285" s="104"/>
    </row>
    <row r="286" spans="1:10" x14ac:dyDescent="0.2">
      <c r="A286" s="58"/>
      <c r="B286" s="58"/>
      <c r="C286" s="58"/>
      <c r="D286" s="58"/>
      <c r="E286" s="58"/>
      <c r="F286" s="58"/>
      <c r="G286" s="58"/>
      <c r="H286" s="58"/>
      <c r="I286" s="58"/>
      <c r="J286" s="104"/>
    </row>
    <row r="287" spans="1:10" x14ac:dyDescent="0.2">
      <c r="A287" s="58"/>
      <c r="B287" s="58"/>
      <c r="C287" s="58"/>
      <c r="D287" s="58"/>
      <c r="E287" s="58"/>
      <c r="F287" s="58"/>
      <c r="G287" s="58"/>
      <c r="H287" s="58"/>
      <c r="I287" s="58"/>
      <c r="J287" s="104"/>
    </row>
    <row r="288" spans="1:10" x14ac:dyDescent="0.2">
      <c r="A288" s="58"/>
      <c r="B288" s="58"/>
      <c r="C288" s="58"/>
      <c r="D288" s="58"/>
      <c r="E288" s="58"/>
      <c r="F288" s="58"/>
      <c r="G288" s="58"/>
      <c r="H288" s="58"/>
      <c r="I288" s="58"/>
      <c r="J288" s="104"/>
    </row>
    <row r="289" spans="1:10" x14ac:dyDescent="0.2">
      <c r="A289" s="58"/>
      <c r="B289" s="58"/>
      <c r="C289" s="58"/>
      <c r="D289" s="58"/>
      <c r="E289" s="58"/>
      <c r="F289" s="58"/>
      <c r="G289" s="58"/>
      <c r="H289" s="58"/>
      <c r="I289" s="58"/>
      <c r="J289" s="104"/>
    </row>
    <row r="290" spans="1:10" x14ac:dyDescent="0.2">
      <c r="A290" s="58"/>
      <c r="B290" s="58"/>
      <c r="C290" s="58"/>
      <c r="D290" s="58"/>
      <c r="E290" s="58"/>
      <c r="F290" s="58"/>
      <c r="G290" s="58"/>
      <c r="H290" s="58"/>
      <c r="I290" s="58"/>
      <c r="J290" s="104"/>
    </row>
  </sheetData>
  <autoFilter ref="A2:J214" xr:uid="{00000000-0009-0000-0000-000000000000}"/>
  <mergeCells count="3">
    <mergeCell ref="B1:I1"/>
    <mergeCell ref="A1:A2"/>
    <mergeCell ref="J1:J2"/>
  </mergeCells>
  <phoneticPr fontId="20" type="noConversion"/>
  <conditionalFormatting sqref="B4:B213">
    <cfRule type="duplicateValues" dxfId="1" priority="2"/>
  </conditionalFormatting>
  <conditionalFormatting sqref="C4:C213">
    <cfRule type="duplicateValues" dxfId="0" priority="1"/>
  </conditionalFormatting>
  <pageMargins left="0.31496062992125984" right="0.31496062992125984" top="0.35433070866141736" bottom="0.35433070866141736" header="0.19685039370078741" footer="0.31496062992125984"/>
  <pageSetup paperSize="9" scale="28" fitToHeight="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A281"/>
  <sheetViews>
    <sheetView zoomScale="80" zoomScaleNormal="80" workbookViewId="0">
      <pane xSplit="2" ySplit="2" topLeftCell="C43" activePane="bottomRight" state="frozen"/>
      <selection pane="topRight" activeCell="C1" sqref="C1"/>
      <selection pane="bottomLeft" activeCell="A3" sqref="A3"/>
      <selection pane="bottomRight" activeCell="J4" sqref="J4:J212"/>
    </sheetView>
  </sheetViews>
  <sheetFormatPr defaultRowHeight="15" x14ac:dyDescent="0.25"/>
  <cols>
    <col min="1" max="1" width="7.5703125" style="1" customWidth="1"/>
    <col min="2" max="2" width="29.42578125" style="1" customWidth="1"/>
    <col min="3" max="3" width="20.42578125" style="1" customWidth="1"/>
    <col min="4" max="4" width="17" style="1" customWidth="1"/>
    <col min="5" max="5" width="18.140625" style="1" customWidth="1"/>
    <col min="6" max="6" width="17" style="3" customWidth="1"/>
    <col min="7" max="8" width="15.140625" style="5" customWidth="1"/>
    <col min="9" max="9" width="17.140625" style="1" customWidth="1"/>
    <col min="10" max="10" width="18.140625" style="1" customWidth="1"/>
    <col min="11" max="11" width="18.85546875" style="1" customWidth="1"/>
    <col min="12" max="12" width="20.42578125" style="1" customWidth="1"/>
    <col min="13" max="13" width="21" style="1" customWidth="1"/>
    <col min="14" max="14" width="21.85546875" style="1" customWidth="1"/>
    <col min="15" max="26" width="16.7109375" style="1" customWidth="1"/>
    <col min="27" max="27" width="18.5703125" style="1" customWidth="1"/>
    <col min="28" max="257" width="9.140625" style="1"/>
    <col min="258" max="258" width="4" style="1" customWidth="1"/>
    <col min="259" max="259" width="17.28515625" style="1" customWidth="1"/>
    <col min="260" max="260" width="19.140625" style="1" customWidth="1"/>
    <col min="261" max="261" width="17.28515625" style="1" customWidth="1"/>
    <col min="262" max="262" width="16.7109375" style="1" customWidth="1"/>
    <col min="263" max="263" width="18.140625" style="1" customWidth="1"/>
    <col min="264" max="265" width="16.7109375" style="1" customWidth="1"/>
    <col min="266" max="266" width="17.5703125" style="1" customWidth="1"/>
    <col min="267" max="282" width="16.7109375" style="1" customWidth="1"/>
    <col min="283" max="513" width="9.140625" style="1"/>
    <col min="514" max="514" width="4" style="1" customWidth="1"/>
    <col min="515" max="515" width="17.28515625" style="1" customWidth="1"/>
    <col min="516" max="516" width="19.140625" style="1" customWidth="1"/>
    <col min="517" max="517" width="17.28515625" style="1" customWidth="1"/>
    <col min="518" max="518" width="16.7109375" style="1" customWidth="1"/>
    <col min="519" max="519" width="18.140625" style="1" customWidth="1"/>
    <col min="520" max="521" width="16.7109375" style="1" customWidth="1"/>
    <col min="522" max="522" width="17.5703125" style="1" customWidth="1"/>
    <col min="523" max="538" width="16.7109375" style="1" customWidth="1"/>
    <col min="539" max="769" width="9.140625" style="1"/>
    <col min="770" max="770" width="4" style="1" customWidth="1"/>
    <col min="771" max="771" width="17.28515625" style="1" customWidth="1"/>
    <col min="772" max="772" width="19.140625" style="1" customWidth="1"/>
    <col min="773" max="773" width="17.28515625" style="1" customWidth="1"/>
    <col min="774" max="774" width="16.7109375" style="1" customWidth="1"/>
    <col min="775" max="775" width="18.140625" style="1" customWidth="1"/>
    <col min="776" max="777" width="16.7109375" style="1" customWidth="1"/>
    <col min="778" max="778" width="17.5703125" style="1" customWidth="1"/>
    <col min="779" max="794" width="16.7109375" style="1" customWidth="1"/>
    <col min="795" max="1025" width="9.140625" style="1"/>
    <col min="1026" max="1026" width="4" style="1" customWidth="1"/>
    <col min="1027" max="1027" width="17.28515625" style="1" customWidth="1"/>
    <col min="1028" max="1028" width="19.140625" style="1" customWidth="1"/>
    <col min="1029" max="1029" width="17.28515625" style="1" customWidth="1"/>
    <col min="1030" max="1030" width="16.7109375" style="1" customWidth="1"/>
    <col min="1031" max="1031" width="18.140625" style="1" customWidth="1"/>
    <col min="1032" max="1033" width="16.7109375" style="1" customWidth="1"/>
    <col min="1034" max="1034" width="17.5703125" style="1" customWidth="1"/>
    <col min="1035" max="1050" width="16.7109375" style="1" customWidth="1"/>
    <col min="1051" max="1281" width="9.140625" style="1"/>
    <col min="1282" max="1282" width="4" style="1" customWidth="1"/>
    <col min="1283" max="1283" width="17.28515625" style="1" customWidth="1"/>
    <col min="1284" max="1284" width="19.140625" style="1" customWidth="1"/>
    <col min="1285" max="1285" width="17.28515625" style="1" customWidth="1"/>
    <col min="1286" max="1286" width="16.7109375" style="1" customWidth="1"/>
    <col min="1287" max="1287" width="18.140625" style="1" customWidth="1"/>
    <col min="1288" max="1289" width="16.7109375" style="1" customWidth="1"/>
    <col min="1290" max="1290" width="17.5703125" style="1" customWidth="1"/>
    <col min="1291" max="1306" width="16.7109375" style="1" customWidth="1"/>
    <col min="1307" max="1537" width="9.140625" style="1"/>
    <col min="1538" max="1538" width="4" style="1" customWidth="1"/>
    <col min="1539" max="1539" width="17.28515625" style="1" customWidth="1"/>
    <col min="1540" max="1540" width="19.140625" style="1" customWidth="1"/>
    <col min="1541" max="1541" width="17.28515625" style="1" customWidth="1"/>
    <col min="1542" max="1542" width="16.7109375" style="1" customWidth="1"/>
    <col min="1543" max="1543" width="18.140625" style="1" customWidth="1"/>
    <col min="1544" max="1545" width="16.7109375" style="1" customWidth="1"/>
    <col min="1546" max="1546" width="17.5703125" style="1" customWidth="1"/>
    <col min="1547" max="1562" width="16.7109375" style="1" customWidth="1"/>
    <col min="1563" max="1793" width="9.140625" style="1"/>
    <col min="1794" max="1794" width="4" style="1" customWidth="1"/>
    <col min="1795" max="1795" width="17.28515625" style="1" customWidth="1"/>
    <col min="1796" max="1796" width="19.140625" style="1" customWidth="1"/>
    <col min="1797" max="1797" width="17.28515625" style="1" customWidth="1"/>
    <col min="1798" max="1798" width="16.7109375" style="1" customWidth="1"/>
    <col min="1799" max="1799" width="18.140625" style="1" customWidth="1"/>
    <col min="1800" max="1801" width="16.7109375" style="1" customWidth="1"/>
    <col min="1802" max="1802" width="17.5703125" style="1" customWidth="1"/>
    <col min="1803" max="1818" width="16.7109375" style="1" customWidth="1"/>
    <col min="1819" max="2049" width="9.140625" style="1"/>
    <col min="2050" max="2050" width="4" style="1" customWidth="1"/>
    <col min="2051" max="2051" width="17.28515625" style="1" customWidth="1"/>
    <col min="2052" max="2052" width="19.140625" style="1" customWidth="1"/>
    <col min="2053" max="2053" width="17.28515625" style="1" customWidth="1"/>
    <col min="2054" max="2054" width="16.7109375" style="1" customWidth="1"/>
    <col min="2055" max="2055" width="18.140625" style="1" customWidth="1"/>
    <col min="2056" max="2057" width="16.7109375" style="1" customWidth="1"/>
    <col min="2058" max="2058" width="17.5703125" style="1" customWidth="1"/>
    <col min="2059" max="2074" width="16.7109375" style="1" customWidth="1"/>
    <col min="2075" max="2305" width="9.140625" style="1"/>
    <col min="2306" max="2306" width="4" style="1" customWidth="1"/>
    <col min="2307" max="2307" width="17.28515625" style="1" customWidth="1"/>
    <col min="2308" max="2308" width="19.140625" style="1" customWidth="1"/>
    <col min="2309" max="2309" width="17.28515625" style="1" customWidth="1"/>
    <col min="2310" max="2310" width="16.7109375" style="1" customWidth="1"/>
    <col min="2311" max="2311" width="18.140625" style="1" customWidth="1"/>
    <col min="2312" max="2313" width="16.7109375" style="1" customWidth="1"/>
    <col min="2314" max="2314" width="17.5703125" style="1" customWidth="1"/>
    <col min="2315" max="2330" width="16.7109375" style="1" customWidth="1"/>
    <col min="2331" max="2561" width="9.140625" style="1"/>
    <col min="2562" max="2562" width="4" style="1" customWidth="1"/>
    <col min="2563" max="2563" width="17.28515625" style="1" customWidth="1"/>
    <col min="2564" max="2564" width="19.140625" style="1" customWidth="1"/>
    <col min="2565" max="2565" width="17.28515625" style="1" customWidth="1"/>
    <col min="2566" max="2566" width="16.7109375" style="1" customWidth="1"/>
    <col min="2567" max="2567" width="18.140625" style="1" customWidth="1"/>
    <col min="2568" max="2569" width="16.7109375" style="1" customWidth="1"/>
    <col min="2570" max="2570" width="17.5703125" style="1" customWidth="1"/>
    <col min="2571" max="2586" width="16.7109375" style="1" customWidth="1"/>
    <col min="2587" max="2817" width="9.140625" style="1"/>
    <col min="2818" max="2818" width="4" style="1" customWidth="1"/>
    <col min="2819" max="2819" width="17.28515625" style="1" customWidth="1"/>
    <col min="2820" max="2820" width="19.140625" style="1" customWidth="1"/>
    <col min="2821" max="2821" width="17.28515625" style="1" customWidth="1"/>
    <col min="2822" max="2822" width="16.7109375" style="1" customWidth="1"/>
    <col min="2823" max="2823" width="18.140625" style="1" customWidth="1"/>
    <col min="2824" max="2825" width="16.7109375" style="1" customWidth="1"/>
    <col min="2826" max="2826" width="17.5703125" style="1" customWidth="1"/>
    <col min="2827" max="2842" width="16.7109375" style="1" customWidth="1"/>
    <col min="2843" max="3073" width="9.140625" style="1"/>
    <col min="3074" max="3074" width="4" style="1" customWidth="1"/>
    <col min="3075" max="3075" width="17.28515625" style="1" customWidth="1"/>
    <col min="3076" max="3076" width="19.140625" style="1" customWidth="1"/>
    <col min="3077" max="3077" width="17.28515625" style="1" customWidth="1"/>
    <col min="3078" max="3078" width="16.7109375" style="1" customWidth="1"/>
    <col min="3079" max="3079" width="18.140625" style="1" customWidth="1"/>
    <col min="3080" max="3081" width="16.7109375" style="1" customWidth="1"/>
    <col min="3082" max="3082" width="17.5703125" style="1" customWidth="1"/>
    <col min="3083" max="3098" width="16.7109375" style="1" customWidth="1"/>
    <col min="3099" max="3329" width="9.140625" style="1"/>
    <col min="3330" max="3330" width="4" style="1" customWidth="1"/>
    <col min="3331" max="3331" width="17.28515625" style="1" customWidth="1"/>
    <col min="3332" max="3332" width="19.140625" style="1" customWidth="1"/>
    <col min="3333" max="3333" width="17.28515625" style="1" customWidth="1"/>
    <col min="3334" max="3334" width="16.7109375" style="1" customWidth="1"/>
    <col min="3335" max="3335" width="18.140625" style="1" customWidth="1"/>
    <col min="3336" max="3337" width="16.7109375" style="1" customWidth="1"/>
    <col min="3338" max="3338" width="17.5703125" style="1" customWidth="1"/>
    <col min="3339" max="3354" width="16.7109375" style="1" customWidth="1"/>
    <col min="3355" max="3585" width="9.140625" style="1"/>
    <col min="3586" max="3586" width="4" style="1" customWidth="1"/>
    <col min="3587" max="3587" width="17.28515625" style="1" customWidth="1"/>
    <col min="3588" max="3588" width="19.140625" style="1" customWidth="1"/>
    <col min="3589" max="3589" width="17.28515625" style="1" customWidth="1"/>
    <col min="3590" max="3590" width="16.7109375" style="1" customWidth="1"/>
    <col min="3591" max="3591" width="18.140625" style="1" customWidth="1"/>
    <col min="3592" max="3593" width="16.7109375" style="1" customWidth="1"/>
    <col min="3594" max="3594" width="17.5703125" style="1" customWidth="1"/>
    <col min="3595" max="3610" width="16.7109375" style="1" customWidth="1"/>
    <col min="3611" max="3841" width="9.140625" style="1"/>
    <col min="3842" max="3842" width="4" style="1" customWidth="1"/>
    <col min="3843" max="3843" width="17.28515625" style="1" customWidth="1"/>
    <col min="3844" max="3844" width="19.140625" style="1" customWidth="1"/>
    <col min="3845" max="3845" width="17.28515625" style="1" customWidth="1"/>
    <col min="3846" max="3846" width="16.7109375" style="1" customWidth="1"/>
    <col min="3847" max="3847" width="18.140625" style="1" customWidth="1"/>
    <col min="3848" max="3849" width="16.7109375" style="1" customWidth="1"/>
    <col min="3850" max="3850" width="17.5703125" style="1" customWidth="1"/>
    <col min="3851" max="3866" width="16.7109375" style="1" customWidth="1"/>
    <col min="3867" max="4097" width="9.140625" style="1"/>
    <col min="4098" max="4098" width="4" style="1" customWidth="1"/>
    <col min="4099" max="4099" width="17.28515625" style="1" customWidth="1"/>
    <col min="4100" max="4100" width="19.140625" style="1" customWidth="1"/>
    <col min="4101" max="4101" width="17.28515625" style="1" customWidth="1"/>
    <col min="4102" max="4102" width="16.7109375" style="1" customWidth="1"/>
    <col min="4103" max="4103" width="18.140625" style="1" customWidth="1"/>
    <col min="4104" max="4105" width="16.7109375" style="1" customWidth="1"/>
    <col min="4106" max="4106" width="17.5703125" style="1" customWidth="1"/>
    <col min="4107" max="4122" width="16.7109375" style="1" customWidth="1"/>
    <col min="4123" max="4353" width="9.140625" style="1"/>
    <col min="4354" max="4354" width="4" style="1" customWidth="1"/>
    <col min="4355" max="4355" width="17.28515625" style="1" customWidth="1"/>
    <col min="4356" max="4356" width="19.140625" style="1" customWidth="1"/>
    <col min="4357" max="4357" width="17.28515625" style="1" customWidth="1"/>
    <col min="4358" max="4358" width="16.7109375" style="1" customWidth="1"/>
    <col min="4359" max="4359" width="18.140625" style="1" customWidth="1"/>
    <col min="4360" max="4361" width="16.7109375" style="1" customWidth="1"/>
    <col min="4362" max="4362" width="17.5703125" style="1" customWidth="1"/>
    <col min="4363" max="4378" width="16.7109375" style="1" customWidth="1"/>
    <col min="4379" max="4609" width="9.140625" style="1"/>
    <col min="4610" max="4610" width="4" style="1" customWidth="1"/>
    <col min="4611" max="4611" width="17.28515625" style="1" customWidth="1"/>
    <col min="4612" max="4612" width="19.140625" style="1" customWidth="1"/>
    <col min="4613" max="4613" width="17.28515625" style="1" customWidth="1"/>
    <col min="4614" max="4614" width="16.7109375" style="1" customWidth="1"/>
    <col min="4615" max="4615" width="18.140625" style="1" customWidth="1"/>
    <col min="4616" max="4617" width="16.7109375" style="1" customWidth="1"/>
    <col min="4618" max="4618" width="17.5703125" style="1" customWidth="1"/>
    <col min="4619" max="4634" width="16.7109375" style="1" customWidth="1"/>
    <col min="4635" max="4865" width="9.140625" style="1"/>
    <col min="4866" max="4866" width="4" style="1" customWidth="1"/>
    <col min="4867" max="4867" width="17.28515625" style="1" customWidth="1"/>
    <col min="4868" max="4868" width="19.140625" style="1" customWidth="1"/>
    <col min="4869" max="4869" width="17.28515625" style="1" customWidth="1"/>
    <col min="4870" max="4870" width="16.7109375" style="1" customWidth="1"/>
    <col min="4871" max="4871" width="18.140625" style="1" customWidth="1"/>
    <col min="4872" max="4873" width="16.7109375" style="1" customWidth="1"/>
    <col min="4874" max="4874" width="17.5703125" style="1" customWidth="1"/>
    <col min="4875" max="4890" width="16.7109375" style="1" customWidth="1"/>
    <col min="4891" max="5121" width="9.140625" style="1"/>
    <col min="5122" max="5122" width="4" style="1" customWidth="1"/>
    <col min="5123" max="5123" width="17.28515625" style="1" customWidth="1"/>
    <col min="5124" max="5124" width="19.140625" style="1" customWidth="1"/>
    <col min="5125" max="5125" width="17.28515625" style="1" customWidth="1"/>
    <col min="5126" max="5126" width="16.7109375" style="1" customWidth="1"/>
    <col min="5127" max="5127" width="18.140625" style="1" customWidth="1"/>
    <col min="5128" max="5129" width="16.7109375" style="1" customWidth="1"/>
    <col min="5130" max="5130" width="17.5703125" style="1" customWidth="1"/>
    <col min="5131" max="5146" width="16.7109375" style="1" customWidth="1"/>
    <col min="5147" max="5377" width="9.140625" style="1"/>
    <col min="5378" max="5378" width="4" style="1" customWidth="1"/>
    <col min="5379" max="5379" width="17.28515625" style="1" customWidth="1"/>
    <col min="5380" max="5380" width="19.140625" style="1" customWidth="1"/>
    <col min="5381" max="5381" width="17.28515625" style="1" customWidth="1"/>
    <col min="5382" max="5382" width="16.7109375" style="1" customWidth="1"/>
    <col min="5383" max="5383" width="18.140625" style="1" customWidth="1"/>
    <col min="5384" max="5385" width="16.7109375" style="1" customWidth="1"/>
    <col min="5386" max="5386" width="17.5703125" style="1" customWidth="1"/>
    <col min="5387" max="5402" width="16.7109375" style="1" customWidth="1"/>
    <col min="5403" max="5633" width="9.140625" style="1"/>
    <col min="5634" max="5634" width="4" style="1" customWidth="1"/>
    <col min="5635" max="5635" width="17.28515625" style="1" customWidth="1"/>
    <col min="5636" max="5636" width="19.140625" style="1" customWidth="1"/>
    <col min="5637" max="5637" width="17.28515625" style="1" customWidth="1"/>
    <col min="5638" max="5638" width="16.7109375" style="1" customWidth="1"/>
    <col min="5639" max="5639" width="18.140625" style="1" customWidth="1"/>
    <col min="5640" max="5641" width="16.7109375" style="1" customWidth="1"/>
    <col min="5642" max="5642" width="17.5703125" style="1" customWidth="1"/>
    <col min="5643" max="5658" width="16.7109375" style="1" customWidth="1"/>
    <col min="5659" max="5889" width="9.140625" style="1"/>
    <col min="5890" max="5890" width="4" style="1" customWidth="1"/>
    <col min="5891" max="5891" width="17.28515625" style="1" customWidth="1"/>
    <col min="5892" max="5892" width="19.140625" style="1" customWidth="1"/>
    <col min="5893" max="5893" width="17.28515625" style="1" customWidth="1"/>
    <col min="5894" max="5894" width="16.7109375" style="1" customWidth="1"/>
    <col min="5895" max="5895" width="18.140625" style="1" customWidth="1"/>
    <col min="5896" max="5897" width="16.7109375" style="1" customWidth="1"/>
    <col min="5898" max="5898" width="17.5703125" style="1" customWidth="1"/>
    <col min="5899" max="5914" width="16.7109375" style="1" customWidth="1"/>
    <col min="5915" max="6145" width="9.140625" style="1"/>
    <col min="6146" max="6146" width="4" style="1" customWidth="1"/>
    <col min="6147" max="6147" width="17.28515625" style="1" customWidth="1"/>
    <col min="6148" max="6148" width="19.140625" style="1" customWidth="1"/>
    <col min="6149" max="6149" width="17.28515625" style="1" customWidth="1"/>
    <col min="6150" max="6150" width="16.7109375" style="1" customWidth="1"/>
    <col min="6151" max="6151" width="18.140625" style="1" customWidth="1"/>
    <col min="6152" max="6153" width="16.7109375" style="1" customWidth="1"/>
    <col min="6154" max="6154" width="17.5703125" style="1" customWidth="1"/>
    <col min="6155" max="6170" width="16.7109375" style="1" customWidth="1"/>
    <col min="6171" max="6401" width="9.140625" style="1"/>
    <col min="6402" max="6402" width="4" style="1" customWidth="1"/>
    <col min="6403" max="6403" width="17.28515625" style="1" customWidth="1"/>
    <col min="6404" max="6404" width="19.140625" style="1" customWidth="1"/>
    <col min="6405" max="6405" width="17.28515625" style="1" customWidth="1"/>
    <col min="6406" max="6406" width="16.7109375" style="1" customWidth="1"/>
    <col min="6407" max="6407" width="18.140625" style="1" customWidth="1"/>
    <col min="6408" max="6409" width="16.7109375" style="1" customWidth="1"/>
    <col min="6410" max="6410" width="17.5703125" style="1" customWidth="1"/>
    <col min="6411" max="6426" width="16.7109375" style="1" customWidth="1"/>
    <col min="6427" max="6657" width="9.140625" style="1"/>
    <col min="6658" max="6658" width="4" style="1" customWidth="1"/>
    <col min="6659" max="6659" width="17.28515625" style="1" customWidth="1"/>
    <col min="6660" max="6660" width="19.140625" style="1" customWidth="1"/>
    <col min="6661" max="6661" width="17.28515625" style="1" customWidth="1"/>
    <col min="6662" max="6662" width="16.7109375" style="1" customWidth="1"/>
    <col min="6663" max="6663" width="18.140625" style="1" customWidth="1"/>
    <col min="6664" max="6665" width="16.7109375" style="1" customWidth="1"/>
    <col min="6666" max="6666" width="17.5703125" style="1" customWidth="1"/>
    <col min="6667" max="6682" width="16.7109375" style="1" customWidth="1"/>
    <col min="6683" max="6913" width="9.140625" style="1"/>
    <col min="6914" max="6914" width="4" style="1" customWidth="1"/>
    <col min="6915" max="6915" width="17.28515625" style="1" customWidth="1"/>
    <col min="6916" max="6916" width="19.140625" style="1" customWidth="1"/>
    <col min="6917" max="6917" width="17.28515625" style="1" customWidth="1"/>
    <col min="6918" max="6918" width="16.7109375" style="1" customWidth="1"/>
    <col min="6919" max="6919" width="18.140625" style="1" customWidth="1"/>
    <col min="6920" max="6921" width="16.7109375" style="1" customWidth="1"/>
    <col min="6922" max="6922" width="17.5703125" style="1" customWidth="1"/>
    <col min="6923" max="6938" width="16.7109375" style="1" customWidth="1"/>
    <col min="6939" max="7169" width="9.140625" style="1"/>
    <col min="7170" max="7170" width="4" style="1" customWidth="1"/>
    <col min="7171" max="7171" width="17.28515625" style="1" customWidth="1"/>
    <col min="7172" max="7172" width="19.140625" style="1" customWidth="1"/>
    <col min="7173" max="7173" width="17.28515625" style="1" customWidth="1"/>
    <col min="7174" max="7174" width="16.7109375" style="1" customWidth="1"/>
    <col min="7175" max="7175" width="18.140625" style="1" customWidth="1"/>
    <col min="7176" max="7177" width="16.7109375" style="1" customWidth="1"/>
    <col min="7178" max="7178" width="17.5703125" style="1" customWidth="1"/>
    <col min="7179" max="7194" width="16.7109375" style="1" customWidth="1"/>
    <col min="7195" max="7425" width="9.140625" style="1"/>
    <col min="7426" max="7426" width="4" style="1" customWidth="1"/>
    <col min="7427" max="7427" width="17.28515625" style="1" customWidth="1"/>
    <col min="7428" max="7428" width="19.140625" style="1" customWidth="1"/>
    <col min="7429" max="7429" width="17.28515625" style="1" customWidth="1"/>
    <col min="7430" max="7430" width="16.7109375" style="1" customWidth="1"/>
    <col min="7431" max="7431" width="18.140625" style="1" customWidth="1"/>
    <col min="7432" max="7433" width="16.7109375" style="1" customWidth="1"/>
    <col min="7434" max="7434" width="17.5703125" style="1" customWidth="1"/>
    <col min="7435" max="7450" width="16.7109375" style="1" customWidth="1"/>
    <col min="7451" max="7681" width="9.140625" style="1"/>
    <col min="7682" max="7682" width="4" style="1" customWidth="1"/>
    <col min="7683" max="7683" width="17.28515625" style="1" customWidth="1"/>
    <col min="7684" max="7684" width="19.140625" style="1" customWidth="1"/>
    <col min="7685" max="7685" width="17.28515625" style="1" customWidth="1"/>
    <col min="7686" max="7686" width="16.7109375" style="1" customWidth="1"/>
    <col min="7687" max="7687" width="18.140625" style="1" customWidth="1"/>
    <col min="7688" max="7689" width="16.7109375" style="1" customWidth="1"/>
    <col min="7690" max="7690" width="17.5703125" style="1" customWidth="1"/>
    <col min="7691" max="7706" width="16.7109375" style="1" customWidth="1"/>
    <col min="7707" max="7937" width="9.140625" style="1"/>
    <col min="7938" max="7938" width="4" style="1" customWidth="1"/>
    <col min="7939" max="7939" width="17.28515625" style="1" customWidth="1"/>
    <col min="7940" max="7940" width="19.140625" style="1" customWidth="1"/>
    <col min="7941" max="7941" width="17.28515625" style="1" customWidth="1"/>
    <col min="7942" max="7942" width="16.7109375" style="1" customWidth="1"/>
    <col min="7943" max="7943" width="18.140625" style="1" customWidth="1"/>
    <col min="7944" max="7945" width="16.7109375" style="1" customWidth="1"/>
    <col min="7946" max="7946" width="17.5703125" style="1" customWidth="1"/>
    <col min="7947" max="7962" width="16.7109375" style="1" customWidth="1"/>
    <col min="7963" max="8193" width="9.140625" style="1"/>
    <col min="8194" max="8194" width="4" style="1" customWidth="1"/>
    <col min="8195" max="8195" width="17.28515625" style="1" customWidth="1"/>
    <col min="8196" max="8196" width="19.140625" style="1" customWidth="1"/>
    <col min="8197" max="8197" width="17.28515625" style="1" customWidth="1"/>
    <col min="8198" max="8198" width="16.7109375" style="1" customWidth="1"/>
    <col min="8199" max="8199" width="18.140625" style="1" customWidth="1"/>
    <col min="8200" max="8201" width="16.7109375" style="1" customWidth="1"/>
    <col min="8202" max="8202" width="17.5703125" style="1" customWidth="1"/>
    <col min="8203" max="8218" width="16.7109375" style="1" customWidth="1"/>
    <col min="8219" max="8449" width="9.140625" style="1"/>
    <col min="8450" max="8450" width="4" style="1" customWidth="1"/>
    <col min="8451" max="8451" width="17.28515625" style="1" customWidth="1"/>
    <col min="8452" max="8452" width="19.140625" style="1" customWidth="1"/>
    <col min="8453" max="8453" width="17.28515625" style="1" customWidth="1"/>
    <col min="8454" max="8454" width="16.7109375" style="1" customWidth="1"/>
    <col min="8455" max="8455" width="18.140625" style="1" customWidth="1"/>
    <col min="8456" max="8457" width="16.7109375" style="1" customWidth="1"/>
    <col min="8458" max="8458" width="17.5703125" style="1" customWidth="1"/>
    <col min="8459" max="8474" width="16.7109375" style="1" customWidth="1"/>
    <col min="8475" max="8705" width="9.140625" style="1"/>
    <col min="8706" max="8706" width="4" style="1" customWidth="1"/>
    <col min="8707" max="8707" width="17.28515625" style="1" customWidth="1"/>
    <col min="8708" max="8708" width="19.140625" style="1" customWidth="1"/>
    <col min="8709" max="8709" width="17.28515625" style="1" customWidth="1"/>
    <col min="8710" max="8710" width="16.7109375" style="1" customWidth="1"/>
    <col min="8711" max="8711" width="18.140625" style="1" customWidth="1"/>
    <col min="8712" max="8713" width="16.7109375" style="1" customWidth="1"/>
    <col min="8714" max="8714" width="17.5703125" style="1" customWidth="1"/>
    <col min="8715" max="8730" width="16.7109375" style="1" customWidth="1"/>
    <col min="8731" max="8961" width="9.140625" style="1"/>
    <col min="8962" max="8962" width="4" style="1" customWidth="1"/>
    <col min="8963" max="8963" width="17.28515625" style="1" customWidth="1"/>
    <col min="8964" max="8964" width="19.140625" style="1" customWidth="1"/>
    <col min="8965" max="8965" width="17.28515625" style="1" customWidth="1"/>
    <col min="8966" max="8966" width="16.7109375" style="1" customWidth="1"/>
    <col min="8967" max="8967" width="18.140625" style="1" customWidth="1"/>
    <col min="8968" max="8969" width="16.7109375" style="1" customWidth="1"/>
    <col min="8970" max="8970" width="17.5703125" style="1" customWidth="1"/>
    <col min="8971" max="8986" width="16.7109375" style="1" customWidth="1"/>
    <col min="8987" max="9217" width="9.140625" style="1"/>
    <col min="9218" max="9218" width="4" style="1" customWidth="1"/>
    <col min="9219" max="9219" width="17.28515625" style="1" customWidth="1"/>
    <col min="9220" max="9220" width="19.140625" style="1" customWidth="1"/>
    <col min="9221" max="9221" width="17.28515625" style="1" customWidth="1"/>
    <col min="9222" max="9222" width="16.7109375" style="1" customWidth="1"/>
    <col min="9223" max="9223" width="18.140625" style="1" customWidth="1"/>
    <col min="9224" max="9225" width="16.7109375" style="1" customWidth="1"/>
    <col min="9226" max="9226" width="17.5703125" style="1" customWidth="1"/>
    <col min="9227" max="9242" width="16.7109375" style="1" customWidth="1"/>
    <col min="9243" max="9473" width="9.140625" style="1"/>
    <col min="9474" max="9474" width="4" style="1" customWidth="1"/>
    <col min="9475" max="9475" width="17.28515625" style="1" customWidth="1"/>
    <col min="9476" max="9476" width="19.140625" style="1" customWidth="1"/>
    <col min="9477" max="9477" width="17.28515625" style="1" customWidth="1"/>
    <col min="9478" max="9478" width="16.7109375" style="1" customWidth="1"/>
    <col min="9479" max="9479" width="18.140625" style="1" customWidth="1"/>
    <col min="9480" max="9481" width="16.7109375" style="1" customWidth="1"/>
    <col min="9482" max="9482" width="17.5703125" style="1" customWidth="1"/>
    <col min="9483" max="9498" width="16.7109375" style="1" customWidth="1"/>
    <col min="9499" max="9729" width="9.140625" style="1"/>
    <col min="9730" max="9730" width="4" style="1" customWidth="1"/>
    <col min="9731" max="9731" width="17.28515625" style="1" customWidth="1"/>
    <col min="9732" max="9732" width="19.140625" style="1" customWidth="1"/>
    <col min="9733" max="9733" width="17.28515625" style="1" customWidth="1"/>
    <col min="9734" max="9734" width="16.7109375" style="1" customWidth="1"/>
    <col min="9735" max="9735" width="18.140625" style="1" customWidth="1"/>
    <col min="9736" max="9737" width="16.7109375" style="1" customWidth="1"/>
    <col min="9738" max="9738" width="17.5703125" style="1" customWidth="1"/>
    <col min="9739" max="9754" width="16.7109375" style="1" customWidth="1"/>
    <col min="9755" max="9985" width="9.140625" style="1"/>
    <col min="9986" max="9986" width="4" style="1" customWidth="1"/>
    <col min="9987" max="9987" width="17.28515625" style="1" customWidth="1"/>
    <col min="9988" max="9988" width="19.140625" style="1" customWidth="1"/>
    <col min="9989" max="9989" width="17.28515625" style="1" customWidth="1"/>
    <col min="9990" max="9990" width="16.7109375" style="1" customWidth="1"/>
    <col min="9991" max="9991" width="18.140625" style="1" customWidth="1"/>
    <col min="9992" max="9993" width="16.7109375" style="1" customWidth="1"/>
    <col min="9994" max="9994" width="17.5703125" style="1" customWidth="1"/>
    <col min="9995" max="10010" width="16.7109375" style="1" customWidth="1"/>
    <col min="10011" max="10241" width="9.140625" style="1"/>
    <col min="10242" max="10242" width="4" style="1" customWidth="1"/>
    <col min="10243" max="10243" width="17.28515625" style="1" customWidth="1"/>
    <col min="10244" max="10244" width="19.140625" style="1" customWidth="1"/>
    <col min="10245" max="10245" width="17.28515625" style="1" customWidth="1"/>
    <col min="10246" max="10246" width="16.7109375" style="1" customWidth="1"/>
    <col min="10247" max="10247" width="18.140625" style="1" customWidth="1"/>
    <col min="10248" max="10249" width="16.7109375" style="1" customWidth="1"/>
    <col min="10250" max="10250" width="17.5703125" style="1" customWidth="1"/>
    <col min="10251" max="10266" width="16.7109375" style="1" customWidth="1"/>
    <col min="10267" max="10497" width="9.140625" style="1"/>
    <col min="10498" max="10498" width="4" style="1" customWidth="1"/>
    <col min="10499" max="10499" width="17.28515625" style="1" customWidth="1"/>
    <col min="10500" max="10500" width="19.140625" style="1" customWidth="1"/>
    <col min="10501" max="10501" width="17.28515625" style="1" customWidth="1"/>
    <col min="10502" max="10502" width="16.7109375" style="1" customWidth="1"/>
    <col min="10503" max="10503" width="18.140625" style="1" customWidth="1"/>
    <col min="10504" max="10505" width="16.7109375" style="1" customWidth="1"/>
    <col min="10506" max="10506" width="17.5703125" style="1" customWidth="1"/>
    <col min="10507" max="10522" width="16.7109375" style="1" customWidth="1"/>
    <col min="10523" max="10753" width="9.140625" style="1"/>
    <col min="10754" max="10754" width="4" style="1" customWidth="1"/>
    <col min="10755" max="10755" width="17.28515625" style="1" customWidth="1"/>
    <col min="10756" max="10756" width="19.140625" style="1" customWidth="1"/>
    <col min="10757" max="10757" width="17.28515625" style="1" customWidth="1"/>
    <col min="10758" max="10758" width="16.7109375" style="1" customWidth="1"/>
    <col min="10759" max="10759" width="18.140625" style="1" customWidth="1"/>
    <col min="10760" max="10761" width="16.7109375" style="1" customWidth="1"/>
    <col min="10762" max="10762" width="17.5703125" style="1" customWidth="1"/>
    <col min="10763" max="10778" width="16.7109375" style="1" customWidth="1"/>
    <col min="10779" max="11009" width="9.140625" style="1"/>
    <col min="11010" max="11010" width="4" style="1" customWidth="1"/>
    <col min="11011" max="11011" width="17.28515625" style="1" customWidth="1"/>
    <col min="11012" max="11012" width="19.140625" style="1" customWidth="1"/>
    <col min="11013" max="11013" width="17.28515625" style="1" customWidth="1"/>
    <col min="11014" max="11014" width="16.7109375" style="1" customWidth="1"/>
    <col min="11015" max="11015" width="18.140625" style="1" customWidth="1"/>
    <col min="11016" max="11017" width="16.7109375" style="1" customWidth="1"/>
    <col min="11018" max="11018" width="17.5703125" style="1" customWidth="1"/>
    <col min="11019" max="11034" width="16.7109375" style="1" customWidth="1"/>
    <col min="11035" max="11265" width="9.140625" style="1"/>
    <col min="11266" max="11266" width="4" style="1" customWidth="1"/>
    <col min="11267" max="11267" width="17.28515625" style="1" customWidth="1"/>
    <col min="11268" max="11268" width="19.140625" style="1" customWidth="1"/>
    <col min="11269" max="11269" width="17.28515625" style="1" customWidth="1"/>
    <col min="11270" max="11270" width="16.7109375" style="1" customWidth="1"/>
    <col min="11271" max="11271" width="18.140625" style="1" customWidth="1"/>
    <col min="11272" max="11273" width="16.7109375" style="1" customWidth="1"/>
    <col min="11274" max="11274" width="17.5703125" style="1" customWidth="1"/>
    <col min="11275" max="11290" width="16.7109375" style="1" customWidth="1"/>
    <col min="11291" max="11521" width="9.140625" style="1"/>
    <col min="11522" max="11522" width="4" style="1" customWidth="1"/>
    <col min="11523" max="11523" width="17.28515625" style="1" customWidth="1"/>
    <col min="11524" max="11524" width="19.140625" style="1" customWidth="1"/>
    <col min="11525" max="11525" width="17.28515625" style="1" customWidth="1"/>
    <col min="11526" max="11526" width="16.7109375" style="1" customWidth="1"/>
    <col min="11527" max="11527" width="18.140625" style="1" customWidth="1"/>
    <col min="11528" max="11529" width="16.7109375" style="1" customWidth="1"/>
    <col min="11530" max="11530" width="17.5703125" style="1" customWidth="1"/>
    <col min="11531" max="11546" width="16.7109375" style="1" customWidth="1"/>
    <col min="11547" max="11777" width="9.140625" style="1"/>
    <col min="11778" max="11778" width="4" style="1" customWidth="1"/>
    <col min="11779" max="11779" width="17.28515625" style="1" customWidth="1"/>
    <col min="11780" max="11780" width="19.140625" style="1" customWidth="1"/>
    <col min="11781" max="11781" width="17.28515625" style="1" customWidth="1"/>
    <col min="11782" max="11782" width="16.7109375" style="1" customWidth="1"/>
    <col min="11783" max="11783" width="18.140625" style="1" customWidth="1"/>
    <col min="11784" max="11785" width="16.7109375" style="1" customWidth="1"/>
    <col min="11786" max="11786" width="17.5703125" style="1" customWidth="1"/>
    <col min="11787" max="11802" width="16.7109375" style="1" customWidth="1"/>
    <col min="11803" max="12033" width="9.140625" style="1"/>
    <col min="12034" max="12034" width="4" style="1" customWidth="1"/>
    <col min="12035" max="12035" width="17.28515625" style="1" customWidth="1"/>
    <col min="12036" max="12036" width="19.140625" style="1" customWidth="1"/>
    <col min="12037" max="12037" width="17.28515625" style="1" customWidth="1"/>
    <col min="12038" max="12038" width="16.7109375" style="1" customWidth="1"/>
    <col min="12039" max="12039" width="18.140625" style="1" customWidth="1"/>
    <col min="12040" max="12041" width="16.7109375" style="1" customWidth="1"/>
    <col min="12042" max="12042" width="17.5703125" style="1" customWidth="1"/>
    <col min="12043" max="12058" width="16.7109375" style="1" customWidth="1"/>
    <col min="12059" max="12289" width="9.140625" style="1"/>
    <col min="12290" max="12290" width="4" style="1" customWidth="1"/>
    <col min="12291" max="12291" width="17.28515625" style="1" customWidth="1"/>
    <col min="12292" max="12292" width="19.140625" style="1" customWidth="1"/>
    <col min="12293" max="12293" width="17.28515625" style="1" customWidth="1"/>
    <col min="12294" max="12294" width="16.7109375" style="1" customWidth="1"/>
    <col min="12295" max="12295" width="18.140625" style="1" customWidth="1"/>
    <col min="12296" max="12297" width="16.7109375" style="1" customWidth="1"/>
    <col min="12298" max="12298" width="17.5703125" style="1" customWidth="1"/>
    <col min="12299" max="12314" width="16.7109375" style="1" customWidth="1"/>
    <col min="12315" max="12545" width="9.140625" style="1"/>
    <col min="12546" max="12546" width="4" style="1" customWidth="1"/>
    <col min="12547" max="12547" width="17.28515625" style="1" customWidth="1"/>
    <col min="12548" max="12548" width="19.140625" style="1" customWidth="1"/>
    <col min="12549" max="12549" width="17.28515625" style="1" customWidth="1"/>
    <col min="12550" max="12550" width="16.7109375" style="1" customWidth="1"/>
    <col min="12551" max="12551" width="18.140625" style="1" customWidth="1"/>
    <col min="12552" max="12553" width="16.7109375" style="1" customWidth="1"/>
    <col min="12554" max="12554" width="17.5703125" style="1" customWidth="1"/>
    <col min="12555" max="12570" width="16.7109375" style="1" customWidth="1"/>
    <col min="12571" max="12801" width="9.140625" style="1"/>
    <col min="12802" max="12802" width="4" style="1" customWidth="1"/>
    <col min="12803" max="12803" width="17.28515625" style="1" customWidth="1"/>
    <col min="12804" max="12804" width="19.140625" style="1" customWidth="1"/>
    <col min="12805" max="12805" width="17.28515625" style="1" customWidth="1"/>
    <col min="12806" max="12806" width="16.7109375" style="1" customWidth="1"/>
    <col min="12807" max="12807" width="18.140625" style="1" customWidth="1"/>
    <col min="12808" max="12809" width="16.7109375" style="1" customWidth="1"/>
    <col min="12810" max="12810" width="17.5703125" style="1" customWidth="1"/>
    <col min="12811" max="12826" width="16.7109375" style="1" customWidth="1"/>
    <col min="12827" max="13057" width="9.140625" style="1"/>
    <col min="13058" max="13058" width="4" style="1" customWidth="1"/>
    <col min="13059" max="13059" width="17.28515625" style="1" customWidth="1"/>
    <col min="13060" max="13060" width="19.140625" style="1" customWidth="1"/>
    <col min="13061" max="13061" width="17.28515625" style="1" customWidth="1"/>
    <col min="13062" max="13062" width="16.7109375" style="1" customWidth="1"/>
    <col min="13063" max="13063" width="18.140625" style="1" customWidth="1"/>
    <col min="13064" max="13065" width="16.7109375" style="1" customWidth="1"/>
    <col min="13066" max="13066" width="17.5703125" style="1" customWidth="1"/>
    <col min="13067" max="13082" width="16.7109375" style="1" customWidth="1"/>
    <col min="13083" max="13313" width="9.140625" style="1"/>
    <col min="13314" max="13314" width="4" style="1" customWidth="1"/>
    <col min="13315" max="13315" width="17.28515625" style="1" customWidth="1"/>
    <col min="13316" max="13316" width="19.140625" style="1" customWidth="1"/>
    <col min="13317" max="13317" width="17.28515625" style="1" customWidth="1"/>
    <col min="13318" max="13318" width="16.7109375" style="1" customWidth="1"/>
    <col min="13319" max="13319" width="18.140625" style="1" customWidth="1"/>
    <col min="13320" max="13321" width="16.7109375" style="1" customWidth="1"/>
    <col min="13322" max="13322" width="17.5703125" style="1" customWidth="1"/>
    <col min="13323" max="13338" width="16.7109375" style="1" customWidth="1"/>
    <col min="13339" max="13569" width="9.140625" style="1"/>
    <col min="13570" max="13570" width="4" style="1" customWidth="1"/>
    <col min="13571" max="13571" width="17.28515625" style="1" customWidth="1"/>
    <col min="13572" max="13572" width="19.140625" style="1" customWidth="1"/>
    <col min="13573" max="13573" width="17.28515625" style="1" customWidth="1"/>
    <col min="13574" max="13574" width="16.7109375" style="1" customWidth="1"/>
    <col min="13575" max="13575" width="18.140625" style="1" customWidth="1"/>
    <col min="13576" max="13577" width="16.7109375" style="1" customWidth="1"/>
    <col min="13578" max="13578" width="17.5703125" style="1" customWidth="1"/>
    <col min="13579" max="13594" width="16.7109375" style="1" customWidth="1"/>
    <col min="13595" max="13825" width="9.140625" style="1"/>
    <col min="13826" max="13826" width="4" style="1" customWidth="1"/>
    <col min="13827" max="13827" width="17.28515625" style="1" customWidth="1"/>
    <col min="13828" max="13828" width="19.140625" style="1" customWidth="1"/>
    <col min="13829" max="13829" width="17.28515625" style="1" customWidth="1"/>
    <col min="13830" max="13830" width="16.7109375" style="1" customWidth="1"/>
    <col min="13831" max="13831" width="18.140625" style="1" customWidth="1"/>
    <col min="13832" max="13833" width="16.7109375" style="1" customWidth="1"/>
    <col min="13834" max="13834" width="17.5703125" style="1" customWidth="1"/>
    <col min="13835" max="13850" width="16.7109375" style="1" customWidth="1"/>
    <col min="13851" max="14081" width="9.140625" style="1"/>
    <col min="14082" max="14082" width="4" style="1" customWidth="1"/>
    <col min="14083" max="14083" width="17.28515625" style="1" customWidth="1"/>
    <col min="14084" max="14084" width="19.140625" style="1" customWidth="1"/>
    <col min="14085" max="14085" width="17.28515625" style="1" customWidth="1"/>
    <col min="14086" max="14086" width="16.7109375" style="1" customWidth="1"/>
    <col min="14087" max="14087" width="18.140625" style="1" customWidth="1"/>
    <col min="14088" max="14089" width="16.7109375" style="1" customWidth="1"/>
    <col min="14090" max="14090" width="17.5703125" style="1" customWidth="1"/>
    <col min="14091" max="14106" width="16.7109375" style="1" customWidth="1"/>
    <col min="14107" max="14337" width="9.140625" style="1"/>
    <col min="14338" max="14338" width="4" style="1" customWidth="1"/>
    <col min="14339" max="14339" width="17.28515625" style="1" customWidth="1"/>
    <col min="14340" max="14340" width="19.140625" style="1" customWidth="1"/>
    <col min="14341" max="14341" width="17.28515625" style="1" customWidth="1"/>
    <col min="14342" max="14342" width="16.7109375" style="1" customWidth="1"/>
    <col min="14343" max="14343" width="18.140625" style="1" customWidth="1"/>
    <col min="14344" max="14345" width="16.7109375" style="1" customWidth="1"/>
    <col min="14346" max="14346" width="17.5703125" style="1" customWidth="1"/>
    <col min="14347" max="14362" width="16.7109375" style="1" customWidth="1"/>
    <col min="14363" max="14593" width="9.140625" style="1"/>
    <col min="14594" max="14594" width="4" style="1" customWidth="1"/>
    <col min="14595" max="14595" width="17.28515625" style="1" customWidth="1"/>
    <col min="14596" max="14596" width="19.140625" style="1" customWidth="1"/>
    <col min="14597" max="14597" width="17.28515625" style="1" customWidth="1"/>
    <col min="14598" max="14598" width="16.7109375" style="1" customWidth="1"/>
    <col min="14599" max="14599" width="18.140625" style="1" customWidth="1"/>
    <col min="14600" max="14601" width="16.7109375" style="1" customWidth="1"/>
    <col min="14602" max="14602" width="17.5703125" style="1" customWidth="1"/>
    <col min="14603" max="14618" width="16.7109375" style="1" customWidth="1"/>
    <col min="14619" max="14849" width="9.140625" style="1"/>
    <col min="14850" max="14850" width="4" style="1" customWidth="1"/>
    <col min="14851" max="14851" width="17.28515625" style="1" customWidth="1"/>
    <col min="14852" max="14852" width="19.140625" style="1" customWidth="1"/>
    <col min="14853" max="14853" width="17.28515625" style="1" customWidth="1"/>
    <col min="14854" max="14854" width="16.7109375" style="1" customWidth="1"/>
    <col min="14855" max="14855" width="18.140625" style="1" customWidth="1"/>
    <col min="14856" max="14857" width="16.7109375" style="1" customWidth="1"/>
    <col min="14858" max="14858" width="17.5703125" style="1" customWidth="1"/>
    <col min="14859" max="14874" width="16.7109375" style="1" customWidth="1"/>
    <col min="14875" max="15105" width="9.140625" style="1"/>
    <col min="15106" max="15106" width="4" style="1" customWidth="1"/>
    <col min="15107" max="15107" width="17.28515625" style="1" customWidth="1"/>
    <col min="15108" max="15108" width="19.140625" style="1" customWidth="1"/>
    <col min="15109" max="15109" width="17.28515625" style="1" customWidth="1"/>
    <col min="15110" max="15110" width="16.7109375" style="1" customWidth="1"/>
    <col min="15111" max="15111" width="18.140625" style="1" customWidth="1"/>
    <col min="15112" max="15113" width="16.7109375" style="1" customWidth="1"/>
    <col min="15114" max="15114" width="17.5703125" style="1" customWidth="1"/>
    <col min="15115" max="15130" width="16.7109375" style="1" customWidth="1"/>
    <col min="15131" max="15361" width="9.140625" style="1"/>
    <col min="15362" max="15362" width="4" style="1" customWidth="1"/>
    <col min="15363" max="15363" width="17.28515625" style="1" customWidth="1"/>
    <col min="15364" max="15364" width="19.140625" style="1" customWidth="1"/>
    <col min="15365" max="15365" width="17.28515625" style="1" customWidth="1"/>
    <col min="15366" max="15366" width="16.7109375" style="1" customWidth="1"/>
    <col min="15367" max="15367" width="18.140625" style="1" customWidth="1"/>
    <col min="15368" max="15369" width="16.7109375" style="1" customWidth="1"/>
    <col min="15370" max="15370" width="17.5703125" style="1" customWidth="1"/>
    <col min="15371" max="15386" width="16.7109375" style="1" customWidth="1"/>
    <col min="15387" max="15617" width="9.140625" style="1"/>
    <col min="15618" max="15618" width="4" style="1" customWidth="1"/>
    <col min="15619" max="15619" width="17.28515625" style="1" customWidth="1"/>
    <col min="15620" max="15620" width="19.140625" style="1" customWidth="1"/>
    <col min="15621" max="15621" width="17.28515625" style="1" customWidth="1"/>
    <col min="15622" max="15622" width="16.7109375" style="1" customWidth="1"/>
    <col min="15623" max="15623" width="18.140625" style="1" customWidth="1"/>
    <col min="15624" max="15625" width="16.7109375" style="1" customWidth="1"/>
    <col min="15626" max="15626" width="17.5703125" style="1" customWidth="1"/>
    <col min="15627" max="15642" width="16.7109375" style="1" customWidth="1"/>
    <col min="15643" max="15873" width="9.140625" style="1"/>
    <col min="15874" max="15874" width="4" style="1" customWidth="1"/>
    <col min="15875" max="15875" width="17.28515625" style="1" customWidth="1"/>
    <col min="15876" max="15876" width="19.140625" style="1" customWidth="1"/>
    <col min="15877" max="15877" width="17.28515625" style="1" customWidth="1"/>
    <col min="15878" max="15878" width="16.7109375" style="1" customWidth="1"/>
    <col min="15879" max="15879" width="18.140625" style="1" customWidth="1"/>
    <col min="15880" max="15881" width="16.7109375" style="1" customWidth="1"/>
    <col min="15882" max="15882" width="17.5703125" style="1" customWidth="1"/>
    <col min="15883" max="15898" width="16.7109375" style="1" customWidth="1"/>
    <col min="15899" max="16129" width="9.140625" style="1"/>
    <col min="16130" max="16130" width="4" style="1" customWidth="1"/>
    <col min="16131" max="16131" width="17.28515625" style="1" customWidth="1"/>
    <col min="16132" max="16132" width="19.140625" style="1" customWidth="1"/>
    <col min="16133" max="16133" width="17.28515625" style="1" customWidth="1"/>
    <col min="16134" max="16134" width="16.7109375" style="1" customWidth="1"/>
    <col min="16135" max="16135" width="18.140625" style="1" customWidth="1"/>
    <col min="16136" max="16137" width="16.7109375" style="1" customWidth="1"/>
    <col min="16138" max="16138" width="17.5703125" style="1" customWidth="1"/>
    <col min="16139" max="16154" width="16.7109375" style="1" customWidth="1"/>
    <col min="16155" max="16384" width="9.140625" style="1"/>
  </cols>
  <sheetData>
    <row r="1" spans="1:27" ht="82.5" customHeight="1" x14ac:dyDescent="0.25">
      <c r="A1" s="109" t="s">
        <v>10</v>
      </c>
      <c r="B1" s="110" t="s">
        <v>11</v>
      </c>
      <c r="C1" s="110" t="s">
        <v>12</v>
      </c>
      <c r="D1" s="110" t="s">
        <v>13</v>
      </c>
      <c r="E1" s="110" t="s">
        <v>14</v>
      </c>
      <c r="F1" s="108" t="s">
        <v>15</v>
      </c>
      <c r="G1" s="111" t="s">
        <v>16</v>
      </c>
      <c r="H1" s="111"/>
      <c r="I1" s="110" t="s">
        <v>17</v>
      </c>
      <c r="J1" s="112" t="s">
        <v>18</v>
      </c>
      <c r="K1" s="114" t="s">
        <v>40</v>
      </c>
      <c r="L1" s="113" t="s">
        <v>19</v>
      </c>
      <c r="M1" s="113"/>
      <c r="N1" s="113"/>
      <c r="O1" s="110" t="s">
        <v>20</v>
      </c>
      <c r="P1" s="110"/>
      <c r="Q1" s="110"/>
      <c r="R1" s="110" t="s">
        <v>21</v>
      </c>
      <c r="S1" s="110"/>
      <c r="T1" s="110"/>
      <c r="U1" s="110" t="s">
        <v>22</v>
      </c>
      <c r="V1" s="110"/>
      <c r="W1" s="110"/>
      <c r="X1" s="110" t="s">
        <v>23</v>
      </c>
      <c r="Y1" s="110"/>
      <c r="Z1" s="110"/>
    </row>
    <row r="2" spans="1:27" ht="72" hidden="1" x14ac:dyDescent="0.25">
      <c r="A2" s="109"/>
      <c r="B2" s="110"/>
      <c r="C2" s="110"/>
      <c r="D2" s="110"/>
      <c r="E2" s="110"/>
      <c r="F2" s="108"/>
      <c r="G2" s="6" t="s">
        <v>24</v>
      </c>
      <c r="H2" s="6" t="s">
        <v>25</v>
      </c>
      <c r="I2" s="110"/>
      <c r="J2" s="110"/>
      <c r="K2" s="115"/>
      <c r="L2" s="7" t="s">
        <v>69</v>
      </c>
      <c r="M2" s="7" t="s">
        <v>70</v>
      </c>
      <c r="N2" s="7" t="s">
        <v>71</v>
      </c>
      <c r="O2" s="7" t="s">
        <v>72</v>
      </c>
      <c r="P2" s="7" t="s">
        <v>73</v>
      </c>
      <c r="Q2" s="7" t="s">
        <v>74</v>
      </c>
      <c r="R2" s="7" t="s">
        <v>69</v>
      </c>
      <c r="S2" s="7" t="s">
        <v>70</v>
      </c>
      <c r="T2" s="7" t="s">
        <v>71</v>
      </c>
      <c r="U2" s="7" t="s">
        <v>69</v>
      </c>
      <c r="V2" s="7" t="s">
        <v>70</v>
      </c>
      <c r="W2" s="7" t="s">
        <v>71</v>
      </c>
      <c r="X2" s="7" t="s">
        <v>69</v>
      </c>
      <c r="Y2" s="7" t="s">
        <v>70</v>
      </c>
      <c r="Z2" s="7" t="s">
        <v>71</v>
      </c>
    </row>
    <row r="3" spans="1:27" s="2" customFormat="1" ht="34.5" hidden="1" customHeight="1" x14ac:dyDescent="0.25">
      <c r="A3" s="11" t="e">
        <f>'получатели поддержки'!#REF!</f>
        <v>#REF!</v>
      </c>
      <c r="B3" s="54" t="str">
        <f>'получатели поддержки'!B4</f>
        <v>ИП Ярыгина И.Г.</v>
      </c>
      <c r="C3" s="11" t="s">
        <v>53</v>
      </c>
      <c r="D3" s="13">
        <f>'получатели поддержки'!C4</f>
        <v>744507740526</v>
      </c>
      <c r="E3" s="74" t="s">
        <v>274</v>
      </c>
      <c r="F3" s="74" t="s">
        <v>273</v>
      </c>
      <c r="G3" s="38">
        <f>'получатели поддержки'!H4*45.56%/1000</f>
        <v>719.84799999999996</v>
      </c>
      <c r="H3" s="38">
        <f>'получатели поддержки'!H4*54.44%/1000</f>
        <v>860.15200000000004</v>
      </c>
      <c r="I3" s="37" t="s">
        <v>50</v>
      </c>
      <c r="J3" s="65" t="s">
        <v>76</v>
      </c>
      <c r="K3" s="107" t="s">
        <v>77</v>
      </c>
      <c r="L3" s="19"/>
      <c r="M3" s="41"/>
      <c r="N3" s="15"/>
      <c r="O3" s="14"/>
      <c r="P3" s="39"/>
      <c r="Q3" s="15"/>
      <c r="R3" s="15"/>
      <c r="S3" s="15"/>
      <c r="T3" s="15"/>
      <c r="U3" s="15"/>
      <c r="V3" s="15"/>
      <c r="W3" s="15"/>
      <c r="X3" s="14"/>
      <c r="Y3" s="41"/>
      <c r="Z3" s="16"/>
      <c r="AA3" s="106" t="s">
        <v>32</v>
      </c>
    </row>
    <row r="4" spans="1:27" s="2" customFormat="1" ht="45" x14ac:dyDescent="0.25">
      <c r="A4" s="11" t="e">
        <f>'получатели поддержки'!#REF!</f>
        <v>#REF!</v>
      </c>
      <c r="B4" s="54" t="str">
        <f>'получатели поддержки'!B5</f>
        <v>ООО "Техносклад"</v>
      </c>
      <c r="C4" s="11" t="s">
        <v>79</v>
      </c>
      <c r="D4" s="13">
        <f>'получатели поддержки'!C5</f>
        <v>7453264815</v>
      </c>
      <c r="E4" s="74" t="s">
        <v>122</v>
      </c>
      <c r="F4" s="74" t="s">
        <v>275</v>
      </c>
      <c r="G4" s="38">
        <f>'получатели поддержки'!H5*45.56%/1000</f>
        <v>911.2</v>
      </c>
      <c r="H4" s="38">
        <f>'получатели поддержки'!H5*54.44%/1000</f>
        <v>1088.8</v>
      </c>
      <c r="I4" s="37" t="s">
        <v>50</v>
      </c>
      <c r="J4" s="11" t="s">
        <v>81</v>
      </c>
      <c r="K4" s="11" t="s">
        <v>80</v>
      </c>
      <c r="L4" s="19"/>
      <c r="M4" s="14"/>
      <c r="N4" s="14"/>
      <c r="O4" s="14"/>
      <c r="P4" s="39"/>
      <c r="Q4" s="14"/>
      <c r="R4" s="14"/>
      <c r="S4" s="14"/>
      <c r="T4" s="14"/>
      <c r="U4" s="14"/>
      <c r="V4" s="14"/>
      <c r="W4" s="14"/>
      <c r="X4" s="14"/>
      <c r="Y4" s="17"/>
      <c r="Z4" s="18"/>
      <c r="AA4" s="106" t="s">
        <v>27</v>
      </c>
    </row>
    <row r="5" spans="1:27" ht="45" x14ac:dyDescent="0.25">
      <c r="A5" s="11" t="e">
        <f>'получатели поддержки'!#REF!</f>
        <v>#REF!</v>
      </c>
      <c r="B5" s="54" t="str">
        <f>'получатели поддержки'!B6</f>
        <v>ООО "д'Элфин"</v>
      </c>
      <c r="C5" s="11" t="s">
        <v>79</v>
      </c>
      <c r="D5" s="43">
        <f>'получатели поддержки'!C6</f>
        <v>7459002654</v>
      </c>
      <c r="E5" s="76" t="s">
        <v>123</v>
      </c>
      <c r="F5" s="76" t="s">
        <v>300</v>
      </c>
      <c r="G5" s="38">
        <f>'получатели поддержки'!H6*45.56%/1000</f>
        <v>227.8</v>
      </c>
      <c r="H5" s="38">
        <f>'получатели поддержки'!H6*54.44%/1000</f>
        <v>272.2</v>
      </c>
      <c r="I5" s="37" t="s">
        <v>50</v>
      </c>
      <c r="J5" s="11" t="s">
        <v>81</v>
      </c>
      <c r="K5" s="107" t="s">
        <v>82</v>
      </c>
      <c r="L5" s="19"/>
      <c r="M5" s="19"/>
      <c r="N5" s="19"/>
      <c r="O5" s="14"/>
      <c r="P5" s="39"/>
      <c r="Q5" s="19"/>
      <c r="R5" s="19"/>
      <c r="S5" s="19"/>
      <c r="T5" s="19"/>
      <c r="U5" s="19"/>
      <c r="V5" s="19"/>
      <c r="W5" s="19"/>
      <c r="X5" s="19"/>
      <c r="Y5" s="21"/>
      <c r="Z5" s="22"/>
      <c r="AA5" s="106" t="s">
        <v>29</v>
      </c>
    </row>
    <row r="6" spans="1:27" ht="44.25" hidden="1" customHeight="1" x14ac:dyDescent="0.25">
      <c r="A6" s="11" t="e">
        <f>'получатели поддержки'!#REF!</f>
        <v>#REF!</v>
      </c>
      <c r="B6" s="54" t="str">
        <f>'получатели поддержки'!B7</f>
        <v>ИП Виноградов М.В.</v>
      </c>
      <c r="C6" s="11" t="s">
        <v>53</v>
      </c>
      <c r="D6" s="13">
        <f>'получатели поддержки'!C7</f>
        <v>741800187682</v>
      </c>
      <c r="E6" s="76" t="s">
        <v>123</v>
      </c>
      <c r="F6" s="76" t="s">
        <v>257</v>
      </c>
      <c r="G6" s="38">
        <f>'получатели поддержки'!H7*33.33%/1000</f>
        <v>999.9</v>
      </c>
      <c r="H6" s="38">
        <f>'получатели поддержки'!H7*66.67%/1000</f>
        <v>2000.1000000000001</v>
      </c>
      <c r="I6" s="37" t="s">
        <v>50</v>
      </c>
      <c r="J6" s="11" t="s">
        <v>85</v>
      </c>
      <c r="K6" s="11" t="s">
        <v>80</v>
      </c>
      <c r="L6" s="19"/>
      <c r="M6" s="19"/>
      <c r="N6" s="19"/>
      <c r="O6" s="14"/>
      <c r="P6" s="39"/>
      <c r="Q6" s="19"/>
      <c r="R6" s="19"/>
      <c r="S6" s="19"/>
      <c r="T6" s="19"/>
      <c r="U6" s="19"/>
      <c r="V6" s="19"/>
      <c r="W6" s="19"/>
      <c r="X6" s="19"/>
      <c r="Y6" s="19"/>
      <c r="Z6" s="22"/>
      <c r="AA6" s="106" t="s">
        <v>31</v>
      </c>
    </row>
    <row r="7" spans="1:27" ht="45" x14ac:dyDescent="0.25">
      <c r="A7" s="11" t="e">
        <f>'получатели поддержки'!#REF!</f>
        <v>#REF!</v>
      </c>
      <c r="B7" s="54" t="str">
        <f>'получатели поддержки'!B8</f>
        <v>ИП Виноградов М.В.</v>
      </c>
      <c r="C7" s="11" t="s">
        <v>53</v>
      </c>
      <c r="D7" s="13">
        <f>'получатели поддержки'!C8</f>
        <v>741800187682</v>
      </c>
      <c r="E7" s="76" t="s">
        <v>123</v>
      </c>
      <c r="F7" s="76" t="s">
        <v>257</v>
      </c>
      <c r="G7" s="38">
        <f>'получатели поддержки'!H8*33.33%/1000</f>
        <v>533.28</v>
      </c>
      <c r="H7" s="38">
        <f>'получатели поддержки'!H8*66.67%/1000</f>
        <v>1066.72</v>
      </c>
      <c r="I7" s="37" t="s">
        <v>50</v>
      </c>
      <c r="J7" s="11" t="s">
        <v>81</v>
      </c>
      <c r="K7" s="11" t="s">
        <v>80</v>
      </c>
      <c r="L7" s="19"/>
      <c r="M7" s="19"/>
      <c r="N7" s="19"/>
      <c r="O7" s="14"/>
      <c r="P7" s="39"/>
      <c r="Q7" s="19"/>
      <c r="R7" s="19"/>
      <c r="S7" s="19"/>
      <c r="T7" s="19"/>
      <c r="U7" s="19"/>
      <c r="V7" s="19"/>
      <c r="W7" s="19"/>
      <c r="X7" s="19"/>
      <c r="Y7" s="19"/>
      <c r="Z7" s="22"/>
      <c r="AA7" s="106" t="s">
        <v>31</v>
      </c>
    </row>
    <row r="8" spans="1:27" ht="45" x14ac:dyDescent="0.25">
      <c r="A8" s="11" t="e">
        <f>'получатели поддержки'!#REF!</f>
        <v>#REF!</v>
      </c>
      <c r="B8" s="54" t="str">
        <f>'получатели поддержки'!B9</f>
        <v>ИП Маше Н.Ю.</v>
      </c>
      <c r="C8" s="11" t="s">
        <v>53</v>
      </c>
      <c r="D8" s="13">
        <f>'получатели поддержки'!C9</f>
        <v>744718962775</v>
      </c>
      <c r="E8" s="76" t="s">
        <v>274</v>
      </c>
      <c r="F8" s="78" t="s">
        <v>276</v>
      </c>
      <c r="G8" s="38">
        <f>'получатели поддержки'!H9*33.33%/1000</f>
        <v>333.3</v>
      </c>
      <c r="H8" s="38">
        <f>'получатели поддержки'!H9*66.67%/1000</f>
        <v>666.70000000000016</v>
      </c>
      <c r="I8" s="37" t="s">
        <v>50</v>
      </c>
      <c r="J8" s="11" t="s">
        <v>81</v>
      </c>
      <c r="K8" s="11" t="s">
        <v>80</v>
      </c>
      <c r="L8" s="19"/>
      <c r="M8" s="19"/>
      <c r="N8" s="19"/>
      <c r="O8" s="14"/>
      <c r="P8" s="39"/>
      <c r="Q8" s="19"/>
      <c r="R8" s="19"/>
      <c r="S8" s="19"/>
      <c r="T8" s="19"/>
      <c r="U8" s="19"/>
      <c r="V8" s="19"/>
      <c r="W8" s="19"/>
      <c r="X8" s="19"/>
      <c r="Y8" s="19"/>
      <c r="Z8" s="22"/>
      <c r="AA8" s="106" t="s">
        <v>27</v>
      </c>
    </row>
    <row r="9" spans="1:27" ht="48.75" customHeight="1" x14ac:dyDescent="0.25">
      <c r="A9" s="11" t="e">
        <f>'получатели поддержки'!#REF!</f>
        <v>#REF!</v>
      </c>
      <c r="B9" s="54" t="str">
        <f>'получатели поддержки'!B10</f>
        <v>ООО «Уралпромкомплект»</v>
      </c>
      <c r="C9" s="11" t="s">
        <v>79</v>
      </c>
      <c r="D9" s="13">
        <f>'получатели поддержки'!C10</f>
        <v>7423022174</v>
      </c>
      <c r="E9" s="76" t="s">
        <v>122</v>
      </c>
      <c r="F9" s="78" t="s">
        <v>321</v>
      </c>
      <c r="G9" s="38">
        <f>'получатели поддержки'!H10*33.33%/1000</f>
        <v>199.98</v>
      </c>
      <c r="H9" s="38">
        <f>'получатели поддержки'!H10*66.67%/1000</f>
        <v>400.02000000000004</v>
      </c>
      <c r="I9" s="37" t="s">
        <v>50</v>
      </c>
      <c r="J9" s="11" t="s">
        <v>81</v>
      </c>
      <c r="K9" s="107" t="s">
        <v>82</v>
      </c>
      <c r="L9" s="19"/>
      <c r="M9" s="19"/>
      <c r="N9" s="19"/>
      <c r="O9" s="14"/>
      <c r="P9" s="39"/>
      <c r="Q9" s="19"/>
      <c r="R9" s="19"/>
      <c r="S9" s="19"/>
      <c r="T9" s="19"/>
      <c r="U9" s="19"/>
      <c r="V9" s="19"/>
      <c r="W9" s="19"/>
      <c r="X9" s="19"/>
      <c r="Y9" s="19"/>
      <c r="Z9" s="22"/>
      <c r="AA9" s="106" t="s">
        <v>46</v>
      </c>
    </row>
    <row r="10" spans="1:27" ht="51.75" hidden="1" customHeight="1" x14ac:dyDescent="0.25">
      <c r="A10" s="11" t="e">
        <f>'получатели поддержки'!#REF!</f>
        <v>#REF!</v>
      </c>
      <c r="B10" s="54" t="str">
        <f>'получатели поддержки'!B11</f>
        <v>ООО НПО "Полимер-Стройконструкция"</v>
      </c>
      <c r="C10" s="11" t="s">
        <v>79</v>
      </c>
      <c r="D10" s="13">
        <f>'получатели поддержки'!C11</f>
        <v>7453061029</v>
      </c>
      <c r="E10" s="76" t="s">
        <v>122</v>
      </c>
      <c r="F10" s="78" t="s">
        <v>326</v>
      </c>
      <c r="G10" s="38">
        <f>'получатели поддержки'!H11*33.33%/1000</f>
        <v>389.96100000000001</v>
      </c>
      <c r="H10" s="38">
        <f>'получатели поддержки'!H11*66.67%/1000</f>
        <v>780.0390000000001</v>
      </c>
      <c r="I10" s="37" t="s">
        <v>50</v>
      </c>
      <c r="J10" s="11" t="s">
        <v>76</v>
      </c>
      <c r="K10" s="11" t="s">
        <v>96</v>
      </c>
      <c r="L10" s="19"/>
      <c r="M10" s="19"/>
      <c r="N10" s="19"/>
      <c r="O10" s="14"/>
      <c r="P10" s="39"/>
      <c r="Q10" s="19"/>
      <c r="R10" s="19"/>
      <c r="S10" s="19"/>
      <c r="T10" s="19"/>
      <c r="U10" s="19"/>
      <c r="V10" s="19"/>
      <c r="W10" s="19"/>
      <c r="X10" s="19"/>
      <c r="Y10" s="19"/>
      <c r="Z10" s="22"/>
      <c r="AA10" s="106" t="s">
        <v>27</v>
      </c>
    </row>
    <row r="11" spans="1:27" ht="46.5" customHeight="1" x14ac:dyDescent="0.25">
      <c r="A11" s="11" t="e">
        <f>'получатели поддержки'!#REF!</f>
        <v>#REF!</v>
      </c>
      <c r="B11" s="54" t="str">
        <f>'получатели поддержки'!B12</f>
        <v>ООО "Регионтранзит"</v>
      </c>
      <c r="C11" s="11" t="s">
        <v>79</v>
      </c>
      <c r="D11" s="13">
        <f>'получатели поддержки'!C12</f>
        <v>7453259068</v>
      </c>
      <c r="E11" s="76" t="s">
        <v>122</v>
      </c>
      <c r="F11" s="86" t="s">
        <v>263</v>
      </c>
      <c r="G11" s="38">
        <f>'получатели поддержки'!H12*33.33%/1000</f>
        <v>999.9</v>
      </c>
      <c r="H11" s="38">
        <f>'получатели поддержки'!H12*66.67%/1000</f>
        <v>2000.1000000000001</v>
      </c>
      <c r="I11" s="37" t="s">
        <v>50</v>
      </c>
      <c r="J11" s="11" t="s">
        <v>81</v>
      </c>
      <c r="K11" s="11" t="s">
        <v>97</v>
      </c>
      <c r="L11" s="19"/>
      <c r="M11" s="19"/>
      <c r="N11" s="19"/>
      <c r="O11" s="14"/>
      <c r="P11" s="39"/>
      <c r="Q11" s="19"/>
      <c r="R11" s="19"/>
      <c r="S11" s="19"/>
      <c r="T11" s="19"/>
      <c r="U11" s="19"/>
      <c r="V11" s="19"/>
      <c r="W11" s="19"/>
      <c r="X11" s="19"/>
      <c r="Y11" s="19"/>
      <c r="Z11" s="22"/>
      <c r="AA11" s="106" t="s">
        <v>27</v>
      </c>
    </row>
    <row r="12" spans="1:27" ht="57" hidden="1" customHeight="1" x14ac:dyDescent="0.25">
      <c r="A12" s="11" t="e">
        <f>'получатели поддержки'!#REF!</f>
        <v>#REF!</v>
      </c>
      <c r="B12" s="54" t="str">
        <f>'получатели поддержки'!B13</f>
        <v>ООО "Никон"</v>
      </c>
      <c r="C12" s="11" t="s">
        <v>79</v>
      </c>
      <c r="D12" s="13">
        <f>'получатели поддержки'!C13</f>
        <v>7404027258</v>
      </c>
      <c r="E12" s="76" t="s">
        <v>123</v>
      </c>
      <c r="F12" s="78" t="s">
        <v>301</v>
      </c>
      <c r="G12" s="38">
        <f>'получатели поддержки'!H13*33.33%/1000</f>
        <v>799.92</v>
      </c>
      <c r="H12" s="38">
        <f>'получатели поддержки'!H13*66.67%/1000</f>
        <v>1600.0800000000002</v>
      </c>
      <c r="I12" s="37" t="s">
        <v>50</v>
      </c>
      <c r="J12" s="11" t="s">
        <v>85</v>
      </c>
      <c r="K12" s="107" t="s">
        <v>82</v>
      </c>
      <c r="L12" s="19"/>
      <c r="M12" s="12"/>
      <c r="N12" s="19"/>
      <c r="O12" s="14"/>
      <c r="P12" s="39"/>
      <c r="Q12" s="19"/>
      <c r="R12" s="19"/>
      <c r="S12" s="19"/>
      <c r="T12" s="19"/>
      <c r="U12" s="19"/>
      <c r="V12" s="19"/>
      <c r="W12" s="19"/>
      <c r="X12" s="19"/>
      <c r="Y12" s="19"/>
      <c r="Z12" s="22"/>
      <c r="AA12" s="106" t="s">
        <v>47</v>
      </c>
    </row>
    <row r="13" spans="1:27" ht="54" customHeight="1" x14ac:dyDescent="0.25">
      <c r="A13" s="11" t="e">
        <f>'получатели поддержки'!#REF!</f>
        <v>#REF!</v>
      </c>
      <c r="B13" s="54" t="str">
        <f>'получатели поддержки'!B14</f>
        <v>ООО "ТД "Монолит"</v>
      </c>
      <c r="C13" s="11" t="s">
        <v>79</v>
      </c>
      <c r="D13" s="43">
        <f>'получатели поддержки'!C14</f>
        <v>7413020107</v>
      </c>
      <c r="E13" s="76" t="s">
        <v>122</v>
      </c>
      <c r="F13" s="78" t="s">
        <v>292</v>
      </c>
      <c r="G13" s="38">
        <f>'получатели поддержки'!H14*33.33%/1000</f>
        <v>999.9</v>
      </c>
      <c r="H13" s="38">
        <f>'получатели поддержки'!H14*66.67%/1000</f>
        <v>2000.1000000000001</v>
      </c>
      <c r="I13" s="37" t="s">
        <v>50</v>
      </c>
      <c r="J13" s="11" t="s">
        <v>81</v>
      </c>
      <c r="K13" s="107" t="s">
        <v>82</v>
      </c>
      <c r="L13" s="19"/>
      <c r="M13" s="19"/>
      <c r="N13" s="19"/>
      <c r="O13" s="14"/>
      <c r="P13" s="39"/>
      <c r="Q13" s="19"/>
      <c r="R13" s="19"/>
      <c r="S13" s="19"/>
      <c r="T13" s="19"/>
      <c r="U13" s="19"/>
      <c r="V13" s="19"/>
      <c r="W13" s="19" t="s">
        <v>56</v>
      </c>
      <c r="X13" s="19"/>
      <c r="Y13" s="19"/>
      <c r="Z13" s="22"/>
      <c r="AA13" s="106" t="s">
        <v>41</v>
      </c>
    </row>
    <row r="14" spans="1:27" ht="51" customHeight="1" x14ac:dyDescent="0.25">
      <c r="A14" s="11" t="e">
        <f>'получатели поддержки'!#REF!</f>
        <v>#REF!</v>
      </c>
      <c r="B14" s="54" t="str">
        <f>'получатели поддержки'!B15</f>
        <v xml:space="preserve">ООО "Челлак-Сервис" </v>
      </c>
      <c r="C14" s="11" t="s">
        <v>79</v>
      </c>
      <c r="D14" s="13">
        <f>'получатели поддержки'!C15</f>
        <v>7451258950</v>
      </c>
      <c r="E14" s="76" t="s">
        <v>122</v>
      </c>
      <c r="F14" s="78" t="s">
        <v>302</v>
      </c>
      <c r="G14" s="38">
        <f>'получатели поддержки'!H15*33.33%/1000</f>
        <v>333.3</v>
      </c>
      <c r="H14" s="38">
        <f>'получатели поддержки'!H15*66.67%/1000</f>
        <v>666.70000000000016</v>
      </c>
      <c r="I14" s="37" t="s">
        <v>50</v>
      </c>
      <c r="J14" s="11" t="s">
        <v>81</v>
      </c>
      <c r="K14" s="11" t="s">
        <v>80</v>
      </c>
      <c r="L14" s="19"/>
      <c r="M14" s="19"/>
      <c r="N14" s="19"/>
      <c r="O14" s="14"/>
      <c r="P14" s="39"/>
      <c r="Q14" s="19"/>
      <c r="R14" s="19"/>
      <c r="S14" s="19"/>
      <c r="T14" s="19"/>
      <c r="U14" s="19"/>
      <c r="V14" s="19"/>
      <c r="W14" s="19"/>
      <c r="X14" s="19"/>
      <c r="Y14" s="19"/>
      <c r="Z14" s="22"/>
      <c r="AA14" s="106" t="s">
        <v>27</v>
      </c>
    </row>
    <row r="15" spans="1:27" ht="50.25" customHeight="1" x14ac:dyDescent="0.25">
      <c r="A15" s="11" t="e">
        <f>'получатели поддержки'!#REF!</f>
        <v>#REF!</v>
      </c>
      <c r="B15" s="54" t="str">
        <f>'получатели поддержки'!B16</f>
        <v>ИП Лейканд К.А.</v>
      </c>
      <c r="C15" s="11" t="s">
        <v>53</v>
      </c>
      <c r="D15" s="43">
        <f>'получатели поддержки'!C16</f>
        <v>745300050060</v>
      </c>
      <c r="E15" s="76" t="s">
        <v>278</v>
      </c>
      <c r="F15" s="78" t="s">
        <v>277</v>
      </c>
      <c r="G15" s="38">
        <f>'получатели поддержки'!H16*33.33%/1000</f>
        <v>1666.5</v>
      </c>
      <c r="H15" s="38">
        <f>'получатели поддержки'!H16*66.67%/1000</f>
        <v>3333.5000000000005</v>
      </c>
      <c r="I15" s="37" t="s">
        <v>50</v>
      </c>
      <c r="J15" s="11" t="s">
        <v>81</v>
      </c>
      <c r="K15" s="11" t="s">
        <v>80</v>
      </c>
      <c r="L15" s="19"/>
      <c r="M15" s="19"/>
      <c r="N15" s="19"/>
      <c r="O15" s="14"/>
      <c r="P15" s="39"/>
      <c r="Q15" s="19"/>
      <c r="R15" s="19"/>
      <c r="S15" s="19"/>
      <c r="T15" s="19"/>
      <c r="U15" s="19"/>
      <c r="V15" s="19"/>
      <c r="W15" s="19"/>
      <c r="X15" s="19"/>
      <c r="Y15" s="19"/>
      <c r="Z15" s="22"/>
      <c r="AA15" s="106" t="s">
        <v>27</v>
      </c>
    </row>
    <row r="16" spans="1:27" ht="45" customHeight="1" x14ac:dyDescent="0.25">
      <c r="A16" s="11" t="e">
        <f>'получатели поддержки'!#REF!</f>
        <v>#REF!</v>
      </c>
      <c r="B16" s="54" t="str">
        <f>'получатели поддержки'!B17</f>
        <v xml:space="preserve">ООО «Альтернатива» </v>
      </c>
      <c r="C16" s="11" t="s">
        <v>79</v>
      </c>
      <c r="D16" s="43">
        <f>'получатели поддержки'!C17</f>
        <v>7413001295</v>
      </c>
      <c r="E16" s="76" t="s">
        <v>122</v>
      </c>
      <c r="F16" s="78" t="s">
        <v>303</v>
      </c>
      <c r="G16" s="38">
        <f>'получатели поддержки'!H17*33.33%/1000</f>
        <v>999.9</v>
      </c>
      <c r="H16" s="38">
        <f>'получатели поддержки'!H17*66.67%/1000</f>
        <v>2000.1000000000001</v>
      </c>
      <c r="I16" s="37" t="s">
        <v>50</v>
      </c>
      <c r="J16" s="11" t="s">
        <v>81</v>
      </c>
      <c r="K16" s="11" t="s">
        <v>97</v>
      </c>
      <c r="L16" s="19"/>
      <c r="M16" s="19"/>
      <c r="N16" s="19"/>
      <c r="O16" s="14"/>
      <c r="P16" s="39"/>
      <c r="Q16" s="19"/>
      <c r="R16" s="19"/>
      <c r="S16" s="19"/>
      <c r="T16" s="19"/>
      <c r="U16" s="19"/>
      <c r="V16" s="19"/>
      <c r="W16" s="19"/>
      <c r="X16" s="19"/>
      <c r="Y16" s="19"/>
      <c r="Z16" s="22"/>
      <c r="AA16" s="106" t="s">
        <v>27</v>
      </c>
    </row>
    <row r="17" spans="1:27" ht="57" customHeight="1" x14ac:dyDescent="0.25">
      <c r="A17" s="11" t="e">
        <f>'получатели поддержки'!#REF!</f>
        <v>#REF!</v>
      </c>
      <c r="B17" s="54" t="str">
        <f>'получатели поддержки'!B18</f>
        <v>ИП Ценнер  О.В.</v>
      </c>
      <c r="C17" s="11" t="s">
        <v>53</v>
      </c>
      <c r="D17" s="13">
        <f>'получатели поддержки'!C18</f>
        <v>740409644440</v>
      </c>
      <c r="E17" s="76" t="s">
        <v>123</v>
      </c>
      <c r="F17" s="78" t="s">
        <v>327</v>
      </c>
      <c r="G17" s="38">
        <f>'получатели поддержки'!H18*33.33%/1000</f>
        <v>1133.22</v>
      </c>
      <c r="H17" s="38">
        <f>'получатели поддержки'!H18*66.67%/1000</f>
        <v>2266.7800000000007</v>
      </c>
      <c r="I17" s="37" t="s">
        <v>50</v>
      </c>
      <c r="J17" s="11" t="s">
        <v>81</v>
      </c>
      <c r="K17" s="107" t="s">
        <v>82</v>
      </c>
      <c r="L17" s="19"/>
      <c r="M17" s="19"/>
      <c r="N17" s="19"/>
      <c r="O17" s="14"/>
      <c r="P17" s="39"/>
      <c r="Q17" s="19"/>
      <c r="R17" s="19"/>
      <c r="S17" s="19"/>
      <c r="T17" s="19"/>
      <c r="U17" s="19"/>
      <c r="V17" s="19"/>
      <c r="W17" s="19"/>
      <c r="X17" s="19"/>
      <c r="Y17" s="19"/>
      <c r="Z17" s="22"/>
      <c r="AA17" s="106" t="s">
        <v>47</v>
      </c>
    </row>
    <row r="18" spans="1:27" ht="52.5" hidden="1" customHeight="1" x14ac:dyDescent="0.25">
      <c r="A18" s="11" t="e">
        <f>'получатели поддержки'!#REF!</f>
        <v>#REF!</v>
      </c>
      <c r="B18" s="54" t="str">
        <f>'получатели поддержки'!B19</f>
        <v>ООО ЧОП "Блок"</v>
      </c>
      <c r="C18" s="11" t="s">
        <v>79</v>
      </c>
      <c r="D18" s="43">
        <f>'получатели поддержки'!C19</f>
        <v>7415036649</v>
      </c>
      <c r="E18" s="76" t="s">
        <v>123</v>
      </c>
      <c r="F18" s="78" t="s">
        <v>279</v>
      </c>
      <c r="G18" s="38">
        <f>'получатели поддержки'!H19*33.33%/1000</f>
        <v>416.625</v>
      </c>
      <c r="H18" s="38">
        <f>'получатели поддержки'!H19*66.67%/1000</f>
        <v>833.37500000000011</v>
      </c>
      <c r="I18" s="37" t="s">
        <v>50</v>
      </c>
      <c r="J18" s="11" t="s">
        <v>85</v>
      </c>
      <c r="K18" s="107" t="s">
        <v>82</v>
      </c>
      <c r="L18" s="19"/>
      <c r="M18" s="19"/>
      <c r="N18" s="19"/>
      <c r="O18" s="14"/>
      <c r="P18" s="39"/>
      <c r="Q18" s="19"/>
      <c r="R18" s="19"/>
      <c r="S18" s="19"/>
      <c r="T18" s="19"/>
      <c r="U18" s="19"/>
      <c r="V18" s="19"/>
      <c r="W18" s="19"/>
      <c r="X18" s="19"/>
      <c r="Y18" s="19"/>
      <c r="Z18" s="22"/>
      <c r="AA18" s="106" t="s">
        <v>39</v>
      </c>
    </row>
    <row r="19" spans="1:27" ht="51" customHeight="1" x14ac:dyDescent="0.25">
      <c r="A19" s="11" t="e">
        <f>'получатели поддержки'!#REF!</f>
        <v>#REF!</v>
      </c>
      <c r="B19" s="54" t="str">
        <f>'получатели поддержки'!B20</f>
        <v>ИП Архиреев Е.В.</v>
      </c>
      <c r="C19" s="11" t="s">
        <v>53</v>
      </c>
      <c r="D19" s="13">
        <f>'получатели поддержки'!C20</f>
        <v>742001778578</v>
      </c>
      <c r="E19" s="76" t="s">
        <v>291</v>
      </c>
      <c r="F19" s="78" t="s">
        <v>304</v>
      </c>
      <c r="G19" s="38">
        <f>'получатели поддержки'!H20*33.33%/1000</f>
        <v>666.6</v>
      </c>
      <c r="H19" s="38">
        <f>'получатели поддержки'!H20*66.67%/1000</f>
        <v>1333.4000000000003</v>
      </c>
      <c r="I19" s="37" t="s">
        <v>50</v>
      </c>
      <c r="J19" s="11" t="s">
        <v>81</v>
      </c>
      <c r="K19" s="107" t="s">
        <v>82</v>
      </c>
      <c r="L19" s="19"/>
      <c r="M19" s="19"/>
      <c r="N19" s="19"/>
      <c r="O19" s="14"/>
      <c r="P19" s="39"/>
      <c r="Q19" s="19"/>
      <c r="R19" s="19"/>
      <c r="S19" s="19"/>
      <c r="T19" s="19"/>
      <c r="U19" s="19"/>
      <c r="V19" s="19"/>
      <c r="W19" s="19"/>
      <c r="X19" s="19"/>
      <c r="Y19" s="19"/>
      <c r="Z19" s="22"/>
      <c r="AA19" s="106" t="s">
        <v>55</v>
      </c>
    </row>
    <row r="20" spans="1:27" ht="54.75" customHeight="1" x14ac:dyDescent="0.25">
      <c r="A20" s="11" t="e">
        <f>'получатели поддержки'!#REF!</f>
        <v>#REF!</v>
      </c>
      <c r="B20" s="54" t="str">
        <f>'получатели поддержки'!B21</f>
        <v>ООО "Урал-Полимер-Лак"</v>
      </c>
      <c r="C20" s="11" t="s">
        <v>79</v>
      </c>
      <c r="D20" s="13">
        <f>'получатели поддержки'!C21</f>
        <v>7430022739</v>
      </c>
      <c r="E20" s="41" t="s">
        <v>122</v>
      </c>
      <c r="F20" s="20" t="s">
        <v>124</v>
      </c>
      <c r="G20" s="38">
        <f>'получатели поддержки'!H21*33.33%/1000</f>
        <v>1666.5</v>
      </c>
      <c r="H20" s="38">
        <f>'получатели поддержки'!H21*66.67%/1000</f>
        <v>3333.5000000000005</v>
      </c>
      <c r="I20" s="37" t="s">
        <v>50</v>
      </c>
      <c r="J20" s="11" t="s">
        <v>81</v>
      </c>
      <c r="K20" s="11" t="s">
        <v>97</v>
      </c>
      <c r="L20" s="19"/>
      <c r="M20" s="19"/>
      <c r="N20" s="19"/>
      <c r="O20" s="14"/>
      <c r="P20" s="39"/>
      <c r="Q20" s="19"/>
      <c r="R20" s="19"/>
      <c r="S20" s="19"/>
      <c r="T20" s="19"/>
      <c r="U20" s="19"/>
      <c r="V20" s="19"/>
      <c r="W20" s="19"/>
      <c r="X20" s="19"/>
      <c r="Y20" s="19"/>
      <c r="Z20" s="22"/>
      <c r="AA20" s="106" t="s">
        <v>27</v>
      </c>
    </row>
    <row r="21" spans="1:27" ht="51" customHeight="1" x14ac:dyDescent="0.25">
      <c r="A21" s="11" t="e">
        <f>'получатели поддержки'!#REF!</f>
        <v>#REF!</v>
      </c>
      <c r="B21" s="54" t="str">
        <f>'получатели поддержки'!B22</f>
        <v>ООО "Абсолют-Строй"</v>
      </c>
      <c r="C21" s="11" t="s">
        <v>79</v>
      </c>
      <c r="D21" s="43">
        <f>'получатели поддержки'!C22</f>
        <v>7451339840</v>
      </c>
      <c r="E21" s="76" t="s">
        <v>122</v>
      </c>
      <c r="F21" s="78" t="s">
        <v>263</v>
      </c>
      <c r="G21" s="38">
        <f>'получатели поддержки'!H22*33.33%/1000</f>
        <v>199.98</v>
      </c>
      <c r="H21" s="38">
        <f>'получатели поддержки'!H22*66.67%/1000</f>
        <v>400.02000000000004</v>
      </c>
      <c r="I21" s="37" t="s">
        <v>50</v>
      </c>
      <c r="J21" s="11" t="s">
        <v>81</v>
      </c>
      <c r="K21" s="107" t="s">
        <v>82</v>
      </c>
      <c r="L21" s="19"/>
      <c r="M21" s="19"/>
      <c r="N21" s="19"/>
      <c r="O21" s="14"/>
      <c r="P21" s="39"/>
      <c r="Q21" s="19"/>
      <c r="R21" s="19"/>
      <c r="S21" s="19"/>
      <c r="T21" s="19"/>
      <c r="U21" s="19"/>
      <c r="V21" s="19"/>
      <c r="W21" s="19"/>
      <c r="X21" s="19"/>
      <c r="Y21" s="19"/>
      <c r="Z21" s="22"/>
      <c r="AA21" s="106" t="s">
        <v>27</v>
      </c>
    </row>
    <row r="22" spans="1:27" ht="48.75" customHeight="1" x14ac:dyDescent="0.25">
      <c r="A22" s="11" t="e">
        <f>'получатели поддержки'!#REF!</f>
        <v>#REF!</v>
      </c>
      <c r="B22" s="54" t="str">
        <f>'получатели поддержки'!B23</f>
        <v xml:space="preserve">ООО "Транзит-Урал" </v>
      </c>
      <c r="C22" s="11" t="s">
        <v>79</v>
      </c>
      <c r="D22" s="13">
        <f>'получатели поддержки'!C23</f>
        <v>7447275880</v>
      </c>
      <c r="E22" s="41" t="s">
        <v>122</v>
      </c>
      <c r="F22" s="20" t="s">
        <v>125</v>
      </c>
      <c r="G22" s="38">
        <f>'получатели поддержки'!H23*33.33%/1000</f>
        <v>666.6</v>
      </c>
      <c r="H22" s="38">
        <f>'получатели поддержки'!H23*66.67%/1000</f>
        <v>1333.4000000000003</v>
      </c>
      <c r="I22" s="37" t="s">
        <v>50</v>
      </c>
      <c r="J22" s="11" t="s">
        <v>81</v>
      </c>
      <c r="K22" s="107" t="s">
        <v>82</v>
      </c>
      <c r="L22" s="19"/>
      <c r="M22" s="19"/>
      <c r="N22" s="19"/>
      <c r="O22" s="14"/>
      <c r="P22" s="39"/>
      <c r="Q22" s="19"/>
      <c r="R22" s="19"/>
      <c r="S22" s="19"/>
      <c r="T22" s="19"/>
      <c r="U22" s="19"/>
      <c r="V22" s="19"/>
      <c r="W22" s="19"/>
      <c r="X22" s="19"/>
      <c r="Y22" s="19"/>
      <c r="Z22" s="22"/>
      <c r="AA22" s="106" t="s">
        <v>27</v>
      </c>
    </row>
    <row r="23" spans="1:27" ht="51" customHeight="1" x14ac:dyDescent="0.25">
      <c r="A23" s="11" t="e">
        <f>'получатели поддержки'!#REF!</f>
        <v>#REF!</v>
      </c>
      <c r="B23" s="54" t="str">
        <f>'получатели поддержки'!B24</f>
        <v>ООО "Визард"</v>
      </c>
      <c r="C23" s="11" t="s">
        <v>79</v>
      </c>
      <c r="D23" s="13">
        <f>'получатели поддержки'!C24</f>
        <v>7415043854</v>
      </c>
      <c r="E23" s="41" t="s">
        <v>123</v>
      </c>
      <c r="F23" s="20" t="s">
        <v>126</v>
      </c>
      <c r="G23" s="38">
        <f>'получатели поддержки'!H24*33.33%/1000</f>
        <v>833.25</v>
      </c>
      <c r="H23" s="38">
        <f>'получатели поддержки'!H24*66.67%/1000</f>
        <v>1666.7500000000002</v>
      </c>
      <c r="I23" s="37" t="s">
        <v>50</v>
      </c>
      <c r="J23" s="11" t="s">
        <v>81</v>
      </c>
      <c r="K23" s="107" t="s">
        <v>82</v>
      </c>
      <c r="L23" s="19"/>
      <c r="M23" s="19"/>
      <c r="N23" s="19"/>
      <c r="O23" s="14"/>
      <c r="P23" s="39"/>
      <c r="Q23" s="19"/>
      <c r="R23" s="19"/>
      <c r="S23" s="19"/>
      <c r="T23" s="19"/>
      <c r="U23" s="19"/>
      <c r="V23" s="19"/>
      <c r="W23" s="19"/>
      <c r="X23" s="19"/>
      <c r="Y23" s="19"/>
      <c r="Z23" s="22"/>
      <c r="AA23" s="106" t="s">
        <v>39</v>
      </c>
    </row>
    <row r="24" spans="1:27" ht="44.25" customHeight="1" x14ac:dyDescent="0.25">
      <c r="A24" s="11" t="e">
        <f>'получатели поддержки'!#REF!</f>
        <v>#REF!</v>
      </c>
      <c r="B24" s="54" t="str">
        <f>'получатели поддержки'!B25</f>
        <v>ООО ПКФ "Жемчужина"</v>
      </c>
      <c r="C24" s="11" t="s">
        <v>79</v>
      </c>
      <c r="D24" s="13">
        <f>'получатели поддержки'!C25</f>
        <v>7422039440</v>
      </c>
      <c r="E24" s="69" t="s">
        <v>123</v>
      </c>
      <c r="F24" s="20" t="s">
        <v>254</v>
      </c>
      <c r="G24" s="38">
        <f>'получатели поддержки'!H25*33.33%/1000</f>
        <v>666.6</v>
      </c>
      <c r="H24" s="38">
        <f>'получатели поддержки'!H25*66.67%/1000</f>
        <v>1333.4000000000003</v>
      </c>
      <c r="I24" s="37" t="s">
        <v>50</v>
      </c>
      <c r="J24" s="11" t="s">
        <v>81</v>
      </c>
      <c r="K24" s="11" t="s">
        <v>97</v>
      </c>
      <c r="L24" s="19"/>
      <c r="M24" s="19"/>
      <c r="N24" s="19"/>
      <c r="O24" s="14"/>
      <c r="P24" s="39"/>
      <c r="Q24" s="19"/>
      <c r="R24" s="19"/>
      <c r="S24" s="19"/>
      <c r="T24" s="19"/>
      <c r="U24" s="19"/>
      <c r="V24" s="19"/>
      <c r="W24" s="19"/>
      <c r="X24" s="19"/>
      <c r="Y24" s="19"/>
      <c r="Z24" s="22"/>
      <c r="AA24" s="106" t="s">
        <v>48</v>
      </c>
    </row>
    <row r="25" spans="1:27" ht="51.75" customHeight="1" x14ac:dyDescent="0.25">
      <c r="A25" s="11" t="e">
        <f>'получатели поддержки'!#REF!</f>
        <v>#REF!</v>
      </c>
      <c r="B25" s="54" t="str">
        <f>'получатели поддержки'!B26</f>
        <v>ООО ЛМЗ "Беркут"</v>
      </c>
      <c r="C25" s="11" t="s">
        <v>79</v>
      </c>
      <c r="D25" s="13">
        <f>'получатели поддержки'!C26</f>
        <v>7452126227</v>
      </c>
      <c r="E25" s="69" t="s">
        <v>122</v>
      </c>
      <c r="F25" s="20" t="s">
        <v>255</v>
      </c>
      <c r="G25" s="38">
        <f>'получатели поддержки'!H26*33.33%/1000</f>
        <v>1666.5</v>
      </c>
      <c r="H25" s="38">
        <f>'получатели поддержки'!H26*66.67%/1000</f>
        <v>3333.5000000000005</v>
      </c>
      <c r="I25" s="37" t="s">
        <v>50</v>
      </c>
      <c r="J25" s="11" t="s">
        <v>81</v>
      </c>
      <c r="K25" s="11" t="s">
        <v>97</v>
      </c>
      <c r="L25" s="19"/>
      <c r="M25" s="19"/>
      <c r="N25" s="19"/>
      <c r="O25" s="14"/>
      <c r="P25" s="39"/>
      <c r="Q25" s="19"/>
      <c r="R25" s="19"/>
      <c r="S25" s="19"/>
      <c r="T25" s="19"/>
      <c r="U25" s="19"/>
      <c r="V25" s="19"/>
      <c r="W25" s="19"/>
      <c r="X25" s="19"/>
      <c r="Y25" s="19"/>
      <c r="Z25" s="22"/>
      <c r="AA25" s="106" t="s">
        <v>184</v>
      </c>
    </row>
    <row r="26" spans="1:27" ht="51.75" customHeight="1" x14ac:dyDescent="0.25">
      <c r="A26" s="11" t="e">
        <f>'получатели поддержки'!#REF!</f>
        <v>#REF!</v>
      </c>
      <c r="B26" s="54" t="str">
        <f>'получатели поддержки'!B27</f>
        <v>ИП Романчиков Д.Г.</v>
      </c>
      <c r="C26" s="11" t="s">
        <v>53</v>
      </c>
      <c r="D26" s="13">
        <f>'получатели поддержки'!C27</f>
        <v>741500393050</v>
      </c>
      <c r="E26" s="76" t="s">
        <v>123</v>
      </c>
      <c r="F26" s="78" t="s">
        <v>280</v>
      </c>
      <c r="G26" s="38">
        <f>'получатели поддержки'!H27*33.33%/1000</f>
        <v>166.65</v>
      </c>
      <c r="H26" s="38">
        <f>'получатели поддержки'!H27*66.67%/1000</f>
        <v>333.35000000000008</v>
      </c>
      <c r="I26" s="37" t="s">
        <v>50</v>
      </c>
      <c r="J26" s="11" t="s">
        <v>81</v>
      </c>
      <c r="K26" s="107" t="s">
        <v>132</v>
      </c>
      <c r="L26" s="19"/>
      <c r="M26" s="19"/>
      <c r="N26" s="19"/>
      <c r="O26" s="14"/>
      <c r="P26" s="39"/>
      <c r="Q26" s="19"/>
      <c r="R26" s="19"/>
      <c r="S26" s="19"/>
      <c r="T26" s="19"/>
      <c r="U26" s="19"/>
      <c r="V26" s="19"/>
      <c r="W26" s="19"/>
      <c r="X26" s="19"/>
      <c r="Y26" s="19"/>
      <c r="Z26" s="22"/>
      <c r="AA26" s="106" t="s">
        <v>39</v>
      </c>
    </row>
    <row r="27" spans="1:27" ht="52.5" hidden="1" customHeight="1" x14ac:dyDescent="0.25">
      <c r="A27" s="11" t="e">
        <f>'получатели поддержки'!#REF!</f>
        <v>#REF!</v>
      </c>
      <c r="B27" s="54" t="str">
        <f>'получатели поддержки'!B28</f>
        <v>ИП Сапегина С.Г.</v>
      </c>
      <c r="C27" s="11" t="s">
        <v>53</v>
      </c>
      <c r="D27" s="13">
        <f>'получатели поддержки'!C28</f>
        <v>740400047199</v>
      </c>
      <c r="E27" s="76" t="s">
        <v>274</v>
      </c>
      <c r="F27" s="80" t="s">
        <v>281</v>
      </c>
      <c r="G27" s="38">
        <f>'получатели поддержки'!H28*33.33%/1000</f>
        <v>1133.22</v>
      </c>
      <c r="H27" s="38">
        <f>'получатели поддержки'!H28*66.67%/1000</f>
        <v>2266.7800000000007</v>
      </c>
      <c r="I27" s="37" t="s">
        <v>50</v>
      </c>
      <c r="J27" s="11" t="s">
        <v>76</v>
      </c>
      <c r="K27" s="107" t="s">
        <v>77</v>
      </c>
      <c r="L27" s="19"/>
      <c r="M27" s="19"/>
      <c r="N27" s="19"/>
      <c r="O27" s="14"/>
      <c r="P27" s="39"/>
      <c r="Q27" s="19"/>
      <c r="R27" s="19"/>
      <c r="S27" s="19"/>
      <c r="T27" s="19"/>
      <c r="U27" s="19"/>
      <c r="V27" s="19"/>
      <c r="W27" s="19"/>
      <c r="X27" s="19"/>
      <c r="Y27" s="19"/>
      <c r="Z27" s="22"/>
      <c r="AA27" s="106" t="s">
        <v>47</v>
      </c>
    </row>
    <row r="28" spans="1:27" ht="48" customHeight="1" x14ac:dyDescent="0.25">
      <c r="A28" s="11" t="e">
        <f>'получатели поддержки'!#REF!</f>
        <v>#REF!</v>
      </c>
      <c r="B28" s="54" t="str">
        <f>'получатели поддержки'!B29</f>
        <v>ООО "ОО "М'ОСА"</v>
      </c>
      <c r="C28" s="11" t="s">
        <v>79</v>
      </c>
      <c r="D28" s="13">
        <f>'получатели поддержки'!C29</f>
        <v>7455016487</v>
      </c>
      <c r="E28" s="76" t="s">
        <v>123</v>
      </c>
      <c r="F28" s="78" t="s">
        <v>279</v>
      </c>
      <c r="G28" s="38">
        <f>'получатели поддержки'!H29*33.33%/1000</f>
        <v>1233.21</v>
      </c>
      <c r="H28" s="38">
        <f>'получатели поддержки'!H29*66.67%/1000</f>
        <v>2466.7900000000004</v>
      </c>
      <c r="I28" s="37" t="s">
        <v>50</v>
      </c>
      <c r="J28" s="11" t="s">
        <v>81</v>
      </c>
      <c r="K28" s="107" t="s">
        <v>135</v>
      </c>
      <c r="L28" s="19"/>
      <c r="M28" s="19"/>
      <c r="N28" s="19"/>
      <c r="O28" s="14"/>
      <c r="P28" s="39"/>
      <c r="Q28" s="19"/>
      <c r="R28" s="19"/>
      <c r="S28" s="19"/>
      <c r="T28" s="19"/>
      <c r="U28" s="19"/>
      <c r="V28" s="19"/>
      <c r="W28" s="19"/>
      <c r="X28" s="19"/>
      <c r="Y28" s="19"/>
      <c r="Z28" s="22"/>
      <c r="AA28" s="106" t="s">
        <v>32</v>
      </c>
    </row>
    <row r="29" spans="1:27" ht="50.25" customHeight="1" x14ac:dyDescent="0.25">
      <c r="A29" s="11" t="e">
        <f>'получатели поддержки'!#REF!</f>
        <v>#REF!</v>
      </c>
      <c r="B29" s="54" t="str">
        <f>'получатели поддержки'!B30</f>
        <v>ООО "ОП "Право Роста"</v>
      </c>
      <c r="C29" s="11" t="s">
        <v>79</v>
      </c>
      <c r="D29" s="13">
        <f>'получатели поддержки'!C30</f>
        <v>7444031910</v>
      </c>
      <c r="E29" s="76" t="s">
        <v>123</v>
      </c>
      <c r="F29" s="78" t="s">
        <v>279</v>
      </c>
      <c r="G29" s="38">
        <f>'получатели поддержки'!H30*33.33%/1000</f>
        <v>1033.23</v>
      </c>
      <c r="H29" s="38">
        <f>'получатели поддержки'!H30*66.67%/1000</f>
        <v>2066.7700000000004</v>
      </c>
      <c r="I29" s="37" t="s">
        <v>50</v>
      </c>
      <c r="J29" s="11" t="s">
        <v>81</v>
      </c>
      <c r="K29" s="107" t="s">
        <v>135</v>
      </c>
      <c r="L29" s="19"/>
      <c r="M29" s="19"/>
      <c r="N29" s="19"/>
      <c r="O29" s="14"/>
      <c r="P29" s="39">
        <v>40</v>
      </c>
      <c r="Q29" s="19"/>
      <c r="R29" s="19"/>
      <c r="S29" s="19"/>
      <c r="T29" s="19"/>
      <c r="U29" s="19"/>
      <c r="V29" s="19"/>
      <c r="W29" s="19"/>
      <c r="X29" s="19"/>
      <c r="Y29" s="19"/>
      <c r="Z29" s="22"/>
      <c r="AA29" s="106" t="s">
        <v>32</v>
      </c>
    </row>
    <row r="30" spans="1:27" ht="57.75" customHeight="1" x14ac:dyDescent="0.25">
      <c r="A30" s="11" t="e">
        <f>'получатели поддержки'!#REF!</f>
        <v>#REF!</v>
      </c>
      <c r="B30" s="54" t="str">
        <f>'получатели поддержки'!B31</f>
        <v>ООО "Е-Сервис"</v>
      </c>
      <c r="C30" s="11" t="s">
        <v>79</v>
      </c>
      <c r="D30" s="67">
        <f>'получатели поддержки'!C31</f>
        <v>7415077885</v>
      </c>
      <c r="E30" s="69" t="s">
        <v>122</v>
      </c>
      <c r="F30" s="20" t="s">
        <v>256</v>
      </c>
      <c r="G30" s="38">
        <f>'получатели поддержки'!H31*33.33%/1000</f>
        <v>1666.5</v>
      </c>
      <c r="H30" s="38">
        <f>'получатели поддержки'!H31*66.67%/1000</f>
        <v>3333.5000000000005</v>
      </c>
      <c r="I30" s="37" t="s">
        <v>50</v>
      </c>
      <c r="J30" s="11" t="s">
        <v>81</v>
      </c>
      <c r="K30" s="15" t="s">
        <v>80</v>
      </c>
      <c r="L30" s="19"/>
      <c r="M30" s="19"/>
      <c r="N30" s="19"/>
      <c r="O30" s="14"/>
      <c r="P30" s="39">
        <v>24</v>
      </c>
      <c r="Q30" s="19"/>
      <c r="R30" s="19"/>
      <c r="S30" s="19"/>
      <c r="T30" s="19"/>
      <c r="U30" s="19"/>
      <c r="V30" s="19"/>
      <c r="W30" s="19"/>
      <c r="X30" s="19"/>
      <c r="Y30" s="19"/>
      <c r="Z30" s="22"/>
      <c r="AA30" s="106" t="s">
        <v>39</v>
      </c>
    </row>
    <row r="31" spans="1:27" ht="54" customHeight="1" x14ac:dyDescent="0.25">
      <c r="A31" s="11" t="e">
        <f>'получатели поддержки'!#REF!</f>
        <v>#REF!</v>
      </c>
      <c r="B31" s="54" t="str">
        <f>'получатели поддержки'!B32</f>
        <v>ООО "Крупы Урала"</v>
      </c>
      <c r="C31" s="11" t="s">
        <v>79</v>
      </c>
      <c r="D31" s="67">
        <f>'получатели поддержки'!C32</f>
        <v>7430015114</v>
      </c>
      <c r="E31" s="76" t="s">
        <v>122</v>
      </c>
      <c r="F31" s="81" t="s">
        <v>305</v>
      </c>
      <c r="G31" s="38">
        <f>'получатели поддержки'!H32*33.33%/1000</f>
        <v>1466.52</v>
      </c>
      <c r="H31" s="38">
        <f>'получатели поддержки'!H32*66.67%/1000</f>
        <v>2933.4800000000005</v>
      </c>
      <c r="I31" s="37" t="s">
        <v>50</v>
      </c>
      <c r="J31" s="11" t="s">
        <v>81</v>
      </c>
      <c r="K31" s="107" t="s">
        <v>82</v>
      </c>
      <c r="L31" s="19"/>
      <c r="M31" s="19"/>
      <c r="N31" s="19"/>
      <c r="O31" s="19"/>
      <c r="P31" s="39">
        <v>13</v>
      </c>
      <c r="Q31" s="19"/>
      <c r="R31" s="19"/>
      <c r="S31" s="19"/>
      <c r="T31" s="19"/>
      <c r="U31" s="19"/>
      <c r="V31" s="19"/>
      <c r="W31" s="19"/>
      <c r="X31" s="19"/>
      <c r="Y31" s="19"/>
      <c r="Z31" s="22"/>
      <c r="AA31" s="106" t="s">
        <v>27</v>
      </c>
    </row>
    <row r="32" spans="1:27" ht="50.25" customHeight="1" x14ac:dyDescent="0.25">
      <c r="A32" s="11" t="e">
        <f>'получатели поддержки'!#REF!</f>
        <v>#REF!</v>
      </c>
      <c r="B32" s="54" t="str">
        <f>'получатели поддержки'!B33</f>
        <v>ООО ЗТО "Поток"</v>
      </c>
      <c r="C32" s="11" t="s">
        <v>79</v>
      </c>
      <c r="D32" s="67">
        <f>'получатели поддержки'!C33</f>
        <v>7447230857</v>
      </c>
      <c r="E32" s="78" t="s">
        <v>122</v>
      </c>
      <c r="F32" s="78" t="s">
        <v>258</v>
      </c>
      <c r="G32" s="38">
        <f>'получатели поддержки'!H33*0%/1000</f>
        <v>0</v>
      </c>
      <c r="H32" s="38">
        <f>'получатели поддержки'!H33*100%/1000</f>
        <v>3000</v>
      </c>
      <c r="I32" s="37" t="s">
        <v>50</v>
      </c>
      <c r="J32" s="11" t="s">
        <v>81</v>
      </c>
      <c r="K32" s="11" t="s">
        <v>159</v>
      </c>
      <c r="L32" s="19"/>
      <c r="M32" s="19"/>
      <c r="N32" s="19"/>
      <c r="O32" s="14"/>
      <c r="P32" s="39"/>
      <c r="Q32" s="19"/>
      <c r="R32" s="19"/>
      <c r="S32" s="19"/>
      <c r="T32" s="19"/>
      <c r="U32" s="19"/>
      <c r="V32" s="19"/>
      <c r="W32" s="19"/>
      <c r="X32" s="19"/>
      <c r="Y32" s="19"/>
      <c r="Z32" s="22"/>
      <c r="AA32" s="106" t="s">
        <v>27</v>
      </c>
    </row>
    <row r="33" spans="1:27" ht="42.75" customHeight="1" x14ac:dyDescent="0.25">
      <c r="A33" s="11" t="e">
        <f>'получатели поддержки'!#REF!</f>
        <v>#REF!</v>
      </c>
      <c r="B33" s="54" t="str">
        <f>'получатели поддержки'!B34</f>
        <v>ООО СКБ "Индукция"</v>
      </c>
      <c r="C33" s="11" t="s">
        <v>79</v>
      </c>
      <c r="D33" s="67">
        <f>'получатели поддержки'!C34</f>
        <v>7449099453</v>
      </c>
      <c r="E33" s="76" t="s">
        <v>122</v>
      </c>
      <c r="F33" s="80" t="s">
        <v>282</v>
      </c>
      <c r="G33" s="38">
        <f>'получатели поддержки'!H34*0%/1000</f>
        <v>0</v>
      </c>
      <c r="H33" s="38">
        <f>'получатели поддержки'!H34*100%/1000</f>
        <v>3000</v>
      </c>
      <c r="I33" s="37" t="s">
        <v>50</v>
      </c>
      <c r="J33" s="11" t="s">
        <v>81</v>
      </c>
      <c r="K33" s="11" t="s">
        <v>159</v>
      </c>
      <c r="L33" s="19"/>
      <c r="M33" s="19"/>
      <c r="N33" s="19"/>
      <c r="O33" s="19"/>
      <c r="P33" s="39"/>
      <c r="Q33" s="19"/>
      <c r="R33" s="19"/>
      <c r="S33" s="19"/>
      <c r="T33" s="19"/>
      <c r="U33" s="19"/>
      <c r="V33" s="19"/>
      <c r="W33" s="19"/>
      <c r="X33" s="19"/>
      <c r="Y33" s="19"/>
      <c r="Z33" s="22"/>
      <c r="AA33" s="106" t="s">
        <v>27</v>
      </c>
    </row>
    <row r="34" spans="1:27" ht="42" customHeight="1" x14ac:dyDescent="0.25">
      <c r="A34" s="11" t="e">
        <f>'получатели поддержки'!#REF!</f>
        <v>#REF!</v>
      </c>
      <c r="B34" s="54" t="str">
        <f>'получатели поддержки'!B35</f>
        <v>ИП Гетман Т.Б.</v>
      </c>
      <c r="C34" s="11" t="s">
        <v>53</v>
      </c>
      <c r="D34" s="67">
        <f>'получатели поддержки'!C35</f>
        <v>744807826397</v>
      </c>
      <c r="E34" s="76" t="s">
        <v>123</v>
      </c>
      <c r="F34" s="80" t="s">
        <v>283</v>
      </c>
      <c r="G34" s="38">
        <f>'получатели поддержки'!H35*0%/1000</f>
        <v>0</v>
      </c>
      <c r="H34" s="38">
        <f>'получатели поддержки'!H35*100%/1000</f>
        <v>260</v>
      </c>
      <c r="I34" s="37" t="s">
        <v>50</v>
      </c>
      <c r="J34" s="11" t="s">
        <v>81</v>
      </c>
      <c r="K34" s="11" t="s">
        <v>159</v>
      </c>
      <c r="L34" s="19"/>
      <c r="M34" s="19"/>
      <c r="N34" s="19"/>
      <c r="O34" s="19"/>
      <c r="P34" s="39"/>
      <c r="Q34" s="19"/>
      <c r="R34" s="19"/>
      <c r="S34" s="19"/>
      <c r="T34" s="19"/>
      <c r="U34" s="19"/>
      <c r="V34" s="19"/>
      <c r="W34" s="19"/>
      <c r="X34" s="19"/>
      <c r="Y34" s="19"/>
      <c r="Z34" s="22"/>
      <c r="AA34" s="106" t="s">
        <v>27</v>
      </c>
    </row>
    <row r="35" spans="1:27" ht="42.75" customHeight="1" x14ac:dyDescent="0.25">
      <c r="A35" s="11" t="e">
        <f>'получатели поддержки'!#REF!</f>
        <v>#REF!</v>
      </c>
      <c r="B35" s="54" t="str">
        <f>'получатели поддержки'!B36</f>
        <v>ООО СТК "Успех"</v>
      </c>
      <c r="C35" s="11" t="s">
        <v>79</v>
      </c>
      <c r="D35" s="67">
        <f>'получатели поддержки'!C36</f>
        <v>7447233150</v>
      </c>
      <c r="E35" s="76" t="s">
        <v>122</v>
      </c>
      <c r="F35" s="80" t="s">
        <v>302</v>
      </c>
      <c r="G35" s="38">
        <f>'получатели поддержки'!H36*0%/1000</f>
        <v>0</v>
      </c>
      <c r="H35" s="38">
        <f>'получатели поддержки'!H36*100%/1000</f>
        <v>3000</v>
      </c>
      <c r="I35" s="37" t="s">
        <v>50</v>
      </c>
      <c r="J35" s="11" t="s">
        <v>81</v>
      </c>
      <c r="K35" s="11" t="s">
        <v>159</v>
      </c>
      <c r="L35" s="19"/>
      <c r="M35" s="19"/>
      <c r="N35" s="19"/>
      <c r="O35" s="19"/>
      <c r="P35" s="39"/>
      <c r="Q35" s="19"/>
      <c r="R35" s="19"/>
      <c r="S35" s="19"/>
      <c r="T35" s="19"/>
      <c r="U35" s="19"/>
      <c r="V35" s="19"/>
      <c r="W35" s="19"/>
      <c r="X35" s="19"/>
      <c r="Y35" s="19"/>
      <c r="Z35" s="22"/>
      <c r="AA35" s="106" t="s">
        <v>27</v>
      </c>
    </row>
    <row r="36" spans="1:27" s="4" customFormat="1" ht="51" hidden="1" customHeight="1" x14ac:dyDescent="0.25">
      <c r="A36" s="11" t="e">
        <f>'получатели поддержки'!#REF!</f>
        <v>#REF!</v>
      </c>
      <c r="B36" s="54" t="str">
        <f>'получатели поддержки'!B37</f>
        <v>ООО СТК "Успех"</v>
      </c>
      <c r="C36" s="11" t="s">
        <v>79</v>
      </c>
      <c r="D36" s="67">
        <f>'получатели поддержки'!C37</f>
        <v>7447233150</v>
      </c>
      <c r="E36" s="76" t="s">
        <v>122</v>
      </c>
      <c r="F36" s="80" t="s">
        <v>302</v>
      </c>
      <c r="G36" s="38">
        <f>'получатели поддержки'!H37*33.33%/1000</f>
        <v>666.6</v>
      </c>
      <c r="H36" s="38">
        <f>'получатели поддержки'!H37*66.67%/1000</f>
        <v>1333.4000000000003</v>
      </c>
      <c r="I36" s="37" t="s">
        <v>50</v>
      </c>
      <c r="J36" s="61" t="s">
        <v>163</v>
      </c>
      <c r="K36" s="11" t="s">
        <v>80</v>
      </c>
      <c r="L36" s="19"/>
      <c r="M36" s="19"/>
      <c r="N36" s="19"/>
      <c r="O36" s="19"/>
      <c r="P36" s="39"/>
      <c r="Q36" s="19"/>
      <c r="R36" s="19"/>
      <c r="S36" s="19"/>
      <c r="T36" s="19"/>
      <c r="U36" s="19"/>
      <c r="V36" s="19"/>
      <c r="W36" s="19"/>
      <c r="X36" s="19"/>
      <c r="Y36" s="19"/>
      <c r="Z36" s="24"/>
      <c r="AA36" s="106" t="s">
        <v>27</v>
      </c>
    </row>
    <row r="37" spans="1:27" ht="48.75" customHeight="1" x14ac:dyDescent="0.25">
      <c r="A37" s="11" t="e">
        <f>'получатели поддержки'!#REF!</f>
        <v>#REF!</v>
      </c>
      <c r="B37" s="54" t="str">
        <f>'получатели поддержки'!B38</f>
        <v xml:space="preserve">ООО "Челлак-Сервис" </v>
      </c>
      <c r="C37" s="11" t="s">
        <v>79</v>
      </c>
      <c r="D37" s="67">
        <f>'получатели поддержки'!C38</f>
        <v>7451258950</v>
      </c>
      <c r="E37" s="76" t="s">
        <v>122</v>
      </c>
      <c r="F37" s="80" t="s">
        <v>302</v>
      </c>
      <c r="G37" s="38">
        <f>'получатели поддержки'!H38*0%/1000</f>
        <v>0</v>
      </c>
      <c r="H37" s="38">
        <f>'получатели поддержки'!H38*100%/1000</f>
        <v>2000</v>
      </c>
      <c r="I37" s="37" t="s">
        <v>50</v>
      </c>
      <c r="J37" s="11" t="s">
        <v>81</v>
      </c>
      <c r="K37" s="11" t="s">
        <v>159</v>
      </c>
      <c r="L37" s="19"/>
      <c r="M37" s="19"/>
      <c r="N37" s="19"/>
      <c r="O37" s="19"/>
      <c r="P37" s="39"/>
      <c r="Q37" s="19"/>
      <c r="R37" s="19"/>
      <c r="S37" s="19"/>
      <c r="T37" s="19"/>
      <c r="U37" s="19"/>
      <c r="V37" s="19"/>
      <c r="W37" s="19"/>
      <c r="X37" s="19"/>
      <c r="Y37" s="19"/>
      <c r="Z37" s="22"/>
      <c r="AA37" s="106" t="s">
        <v>27</v>
      </c>
    </row>
    <row r="38" spans="1:27" ht="51.75" customHeight="1" x14ac:dyDescent="0.25">
      <c r="A38" s="11" t="e">
        <f>'получатели поддержки'!#REF!</f>
        <v>#REF!</v>
      </c>
      <c r="B38" s="54" t="str">
        <f>'получатели поддержки'!B39</f>
        <v>ООО "Сити-партнер"</v>
      </c>
      <c r="C38" s="11" t="s">
        <v>79</v>
      </c>
      <c r="D38" s="67">
        <f>'получатели поддержки'!C39</f>
        <v>7452096445</v>
      </c>
      <c r="E38" s="76" t="s">
        <v>122</v>
      </c>
      <c r="F38" s="80" t="s">
        <v>328</v>
      </c>
      <c r="G38" s="38">
        <f>'получатели поддержки'!H39*0%/1000</f>
        <v>0</v>
      </c>
      <c r="H38" s="38">
        <f>'получатели поддержки'!H39*100%/1000</f>
        <v>1800</v>
      </c>
      <c r="I38" s="37" t="s">
        <v>50</v>
      </c>
      <c r="J38" s="11" t="s">
        <v>81</v>
      </c>
      <c r="K38" s="11" t="s">
        <v>159</v>
      </c>
      <c r="L38" s="19"/>
      <c r="M38" s="19"/>
      <c r="N38" s="19"/>
      <c r="O38" s="19"/>
      <c r="P38" s="39"/>
      <c r="Q38" s="19"/>
      <c r="R38" s="19"/>
      <c r="S38" s="19"/>
      <c r="T38" s="19"/>
      <c r="U38" s="19"/>
      <c r="V38" s="19"/>
      <c r="W38" s="19"/>
      <c r="X38" s="19"/>
      <c r="Y38" s="19"/>
      <c r="Z38" s="22"/>
      <c r="AA38" s="106" t="s">
        <v>27</v>
      </c>
    </row>
    <row r="39" spans="1:27" ht="45.75" customHeight="1" x14ac:dyDescent="0.25">
      <c r="A39" s="11" t="e">
        <f>'получатели поддержки'!#REF!</f>
        <v>#REF!</v>
      </c>
      <c r="B39" s="54" t="str">
        <f>'получатели поддержки'!B40</f>
        <v>ООО "ИТЕК ББМВ"</v>
      </c>
      <c r="C39" s="11" t="s">
        <v>79</v>
      </c>
      <c r="D39" s="67">
        <f>'получатели поддержки'!C40</f>
        <v>7448038112</v>
      </c>
      <c r="E39" s="76" t="s">
        <v>122</v>
      </c>
      <c r="F39" s="80" t="s">
        <v>255</v>
      </c>
      <c r="G39" s="38">
        <f>'получатели поддержки'!H40*0%/1000</f>
        <v>0</v>
      </c>
      <c r="H39" s="38">
        <f>'получатели поддержки'!H40*100%/1000</f>
        <v>3000</v>
      </c>
      <c r="I39" s="37" t="s">
        <v>50</v>
      </c>
      <c r="J39" s="11" t="s">
        <v>81</v>
      </c>
      <c r="K39" s="11" t="s">
        <v>159</v>
      </c>
      <c r="L39" s="19"/>
      <c r="M39" s="19"/>
      <c r="N39" s="19"/>
      <c r="O39" s="19"/>
      <c r="P39" s="39"/>
      <c r="Q39" s="19"/>
      <c r="R39" s="19"/>
      <c r="S39" s="19"/>
      <c r="T39" s="19"/>
      <c r="U39" s="19"/>
      <c r="V39" s="19"/>
      <c r="W39" s="19"/>
      <c r="X39" s="19"/>
      <c r="Y39" s="20"/>
      <c r="Z39" s="22"/>
      <c r="AA39" s="106" t="s">
        <v>27</v>
      </c>
    </row>
    <row r="40" spans="1:27" ht="45" hidden="1" customHeight="1" x14ac:dyDescent="0.25">
      <c r="A40" s="11" t="e">
        <f>'получатели поддержки'!#REF!</f>
        <v>#REF!</v>
      </c>
      <c r="B40" s="54" t="str">
        <f>'получатели поддержки'!B41</f>
        <v>ООО "ИТЕК ББМВ"</v>
      </c>
      <c r="C40" s="11" t="s">
        <v>79</v>
      </c>
      <c r="D40" s="67">
        <f>'получатели поддержки'!C41</f>
        <v>7448038112</v>
      </c>
      <c r="E40" s="76" t="s">
        <v>122</v>
      </c>
      <c r="F40" s="80" t="s">
        <v>255</v>
      </c>
      <c r="G40" s="38">
        <f>'получатели поддержки'!H44*45.56%/1000</f>
        <v>911.2</v>
      </c>
      <c r="H40" s="38">
        <f>'получатели поддержки'!H44*54.44%/1000</f>
        <v>1088.8</v>
      </c>
      <c r="I40" s="37" t="s">
        <v>50</v>
      </c>
      <c r="J40" s="61" t="s">
        <v>345</v>
      </c>
      <c r="K40" s="11" t="s">
        <v>80</v>
      </c>
      <c r="L40" s="19"/>
      <c r="M40" s="19"/>
      <c r="N40" s="19"/>
      <c r="O40" s="19"/>
      <c r="P40" s="39"/>
      <c r="Q40" s="19"/>
      <c r="R40" s="19"/>
      <c r="S40" s="19"/>
      <c r="T40" s="19"/>
      <c r="U40" s="19"/>
      <c r="V40" s="19"/>
      <c r="W40" s="19"/>
      <c r="X40" s="19"/>
      <c r="Y40" s="19"/>
      <c r="Z40" s="22"/>
      <c r="AA40" s="106" t="s">
        <v>27</v>
      </c>
    </row>
    <row r="41" spans="1:27" ht="45" customHeight="1" x14ac:dyDescent="0.25">
      <c r="A41" s="11" t="e">
        <f>'получатели поддержки'!#REF!</f>
        <v>#REF!</v>
      </c>
      <c r="B41" s="54" t="str">
        <f>'получатели поддержки'!B42</f>
        <v>ООО "Энергия-Источник"</v>
      </c>
      <c r="C41" s="11" t="s">
        <v>79</v>
      </c>
      <c r="D41" s="67">
        <f>'получатели поддержки'!C42</f>
        <v>7451082640</v>
      </c>
      <c r="E41" s="76" t="s">
        <v>122</v>
      </c>
      <c r="F41" s="80" t="s">
        <v>329</v>
      </c>
      <c r="G41" s="38">
        <f>'получатели поддержки'!H42*0%/1000</f>
        <v>0</v>
      </c>
      <c r="H41" s="38">
        <f>'получатели поддержки'!H42*100%/1000</f>
        <v>3000</v>
      </c>
      <c r="I41" s="37" t="s">
        <v>50</v>
      </c>
      <c r="J41" s="11" t="s">
        <v>81</v>
      </c>
      <c r="K41" s="11" t="s">
        <v>159</v>
      </c>
      <c r="L41" s="19"/>
      <c r="M41" s="19"/>
      <c r="N41" s="19"/>
      <c r="O41" s="19"/>
      <c r="P41" s="39"/>
      <c r="Q41" s="19"/>
      <c r="R41" s="19"/>
      <c r="S41" s="19"/>
      <c r="T41" s="19"/>
      <c r="U41" s="19"/>
      <c r="V41" s="19"/>
      <c r="W41" s="19"/>
      <c r="X41" s="19"/>
      <c r="Y41" s="19"/>
      <c r="Z41" s="22"/>
      <c r="AA41" s="106" t="s">
        <v>27</v>
      </c>
    </row>
    <row r="42" spans="1:27" ht="50.25" customHeight="1" x14ac:dyDescent="0.25">
      <c r="A42" s="11" t="e">
        <f>'получатели поддержки'!#REF!</f>
        <v>#REF!</v>
      </c>
      <c r="B42" s="54" t="str">
        <f>'получатели поддержки'!B43</f>
        <v>ООО "Стройметиз"</v>
      </c>
      <c r="C42" s="11" t="s">
        <v>79</v>
      </c>
      <c r="D42" s="67">
        <f>'получатели поддержки'!C43</f>
        <v>7448134000</v>
      </c>
      <c r="E42" s="76" t="s">
        <v>122</v>
      </c>
      <c r="F42" s="80" t="s">
        <v>330</v>
      </c>
      <c r="G42" s="38">
        <f>'получатели поддержки'!H43*0%/1000</f>
        <v>0</v>
      </c>
      <c r="H42" s="38">
        <f>'получатели поддержки'!H43*100%/1000</f>
        <v>1500</v>
      </c>
      <c r="I42" s="37" t="s">
        <v>50</v>
      </c>
      <c r="J42" s="11" t="s">
        <v>81</v>
      </c>
      <c r="K42" s="11" t="s">
        <v>159</v>
      </c>
      <c r="L42" s="19"/>
      <c r="M42" s="19"/>
      <c r="N42" s="19"/>
      <c r="O42" s="19"/>
      <c r="P42" s="39"/>
      <c r="Q42" s="19"/>
      <c r="R42" s="19"/>
      <c r="S42" s="19"/>
      <c r="T42" s="19"/>
      <c r="U42" s="19"/>
      <c r="V42" s="19"/>
      <c r="W42" s="19"/>
      <c r="X42" s="19"/>
      <c r="Y42" s="19"/>
      <c r="Z42" s="22"/>
      <c r="AA42" s="106" t="s">
        <v>27</v>
      </c>
    </row>
    <row r="43" spans="1:27" ht="45" customHeight="1" x14ac:dyDescent="0.25">
      <c r="A43" s="11" t="e">
        <f>'получатели поддержки'!#REF!</f>
        <v>#REF!</v>
      </c>
      <c r="B43" s="54" t="str">
        <f>'получатели поддержки'!B44</f>
        <v>ООО "А-фреш"</v>
      </c>
      <c r="C43" s="11" t="s">
        <v>79</v>
      </c>
      <c r="D43" s="67">
        <f>'получатели поддержки'!C44</f>
        <v>7448172326</v>
      </c>
      <c r="E43" s="78" t="s">
        <v>122</v>
      </c>
      <c r="F43" s="80" t="s">
        <v>284</v>
      </c>
      <c r="G43" s="38">
        <f>'получатели поддержки'!H44*0%/1000</f>
        <v>0</v>
      </c>
      <c r="H43" s="38">
        <f>'получатели поддержки'!H44*100%/1000</f>
        <v>2000</v>
      </c>
      <c r="I43" s="37" t="s">
        <v>50</v>
      </c>
      <c r="J43" s="11" t="s">
        <v>81</v>
      </c>
      <c r="K43" s="11" t="s">
        <v>159</v>
      </c>
      <c r="L43" s="19"/>
      <c r="M43" s="19"/>
      <c r="N43" s="19"/>
      <c r="O43" s="19"/>
      <c r="P43" s="39"/>
      <c r="Q43" s="19"/>
      <c r="R43" s="19"/>
      <c r="S43" s="19"/>
      <c r="T43" s="19"/>
      <c r="U43" s="19"/>
      <c r="V43" s="19"/>
      <c r="W43" s="19"/>
      <c r="X43" s="19"/>
      <c r="Y43" s="19"/>
      <c r="Z43" s="22"/>
      <c r="AA43" s="106" t="s">
        <v>27</v>
      </c>
    </row>
    <row r="44" spans="1:27" ht="66.75" customHeight="1" x14ac:dyDescent="0.25">
      <c r="A44" s="11" t="e">
        <f>'получатели поддержки'!#REF!</f>
        <v>#REF!</v>
      </c>
      <c r="B44" s="54" t="str">
        <f>'получатели поддержки'!B45</f>
        <v>ООО "УМЗ"</v>
      </c>
      <c r="C44" s="11" t="s">
        <v>79</v>
      </c>
      <c r="D44" s="67">
        <f>'получатели поддержки'!C45</f>
        <v>7440000188</v>
      </c>
      <c r="E44" s="76" t="s">
        <v>122</v>
      </c>
      <c r="F44" s="80" t="s">
        <v>255</v>
      </c>
      <c r="G44" s="38">
        <f>'получатели поддержки'!H45*0%/1000</f>
        <v>0</v>
      </c>
      <c r="H44" s="38">
        <f>'получатели поддержки'!H45*100%/1000</f>
        <v>2800</v>
      </c>
      <c r="I44" s="37" t="s">
        <v>50</v>
      </c>
      <c r="J44" s="11" t="s">
        <v>81</v>
      </c>
      <c r="K44" s="11" t="s">
        <v>159</v>
      </c>
      <c r="L44" s="19"/>
      <c r="M44" s="19"/>
      <c r="N44" s="19"/>
      <c r="O44" s="19"/>
      <c r="P44" s="39"/>
      <c r="Q44" s="19"/>
      <c r="R44" s="19"/>
      <c r="S44" s="19"/>
      <c r="T44" s="19"/>
      <c r="U44" s="19"/>
      <c r="V44" s="19"/>
      <c r="W44" s="19"/>
      <c r="X44" s="19"/>
      <c r="Y44" s="19"/>
      <c r="Z44" s="22"/>
      <c r="AA44" s="106" t="s">
        <v>183</v>
      </c>
    </row>
    <row r="45" spans="1:27" ht="50.25" customHeight="1" x14ac:dyDescent="0.25">
      <c r="A45" s="11" t="e">
        <f>'получатели поддержки'!#REF!</f>
        <v>#REF!</v>
      </c>
      <c r="B45" s="54" t="str">
        <f>'получатели поддержки'!B46</f>
        <v>ООО "Оптовые решения"</v>
      </c>
      <c r="C45" s="11" t="s">
        <v>79</v>
      </c>
      <c r="D45" s="67">
        <f>'получатели поддержки'!C46</f>
        <v>7430018884</v>
      </c>
      <c r="E45" s="78" t="s">
        <v>122</v>
      </c>
      <c r="F45" s="80" t="s">
        <v>306</v>
      </c>
      <c r="G45" s="38">
        <f>'получатели поддержки'!H46*0%/1000</f>
        <v>0</v>
      </c>
      <c r="H45" s="38">
        <f>'получатели поддержки'!H46*100%/1000</f>
        <v>3000</v>
      </c>
      <c r="I45" s="37" t="s">
        <v>50</v>
      </c>
      <c r="J45" s="11" t="s">
        <v>81</v>
      </c>
      <c r="K45" s="11" t="s">
        <v>159</v>
      </c>
      <c r="L45" s="19"/>
      <c r="M45" s="19"/>
      <c r="N45" s="19"/>
      <c r="O45" s="19"/>
      <c r="P45" s="39"/>
      <c r="Q45" s="19"/>
      <c r="R45" s="19"/>
      <c r="S45" s="19"/>
      <c r="T45" s="19"/>
      <c r="U45" s="19"/>
      <c r="V45" s="19"/>
      <c r="W45" s="19"/>
      <c r="X45" s="19"/>
      <c r="Y45" s="19"/>
      <c r="Z45" s="22"/>
      <c r="AA45" s="106" t="s">
        <v>28</v>
      </c>
    </row>
    <row r="46" spans="1:27" ht="45.75" customHeight="1" x14ac:dyDescent="0.25">
      <c r="A46" s="11" t="e">
        <f>'получатели поддержки'!#REF!</f>
        <v>#REF!</v>
      </c>
      <c r="B46" s="54" t="str">
        <f>'получатели поддержки'!B47</f>
        <v>ИП Лукашова О.С.</v>
      </c>
      <c r="C46" s="11" t="s">
        <v>53</v>
      </c>
      <c r="D46" s="67">
        <f>'получатели поддержки'!C47</f>
        <v>744700873309</v>
      </c>
      <c r="E46" s="76" t="s">
        <v>274</v>
      </c>
      <c r="F46" s="80" t="s">
        <v>285</v>
      </c>
      <c r="G46" s="38">
        <f>'получатели поддержки'!H47*0%/1000</f>
        <v>0</v>
      </c>
      <c r="H46" s="38">
        <f>'получатели поддержки'!H47*100%/1000</f>
        <v>1400</v>
      </c>
      <c r="I46" s="37" t="s">
        <v>50</v>
      </c>
      <c r="J46" s="11" t="s">
        <v>81</v>
      </c>
      <c r="K46" s="11" t="s">
        <v>159</v>
      </c>
      <c r="L46" s="19"/>
      <c r="M46" s="19"/>
      <c r="N46" s="19"/>
      <c r="O46" s="19"/>
      <c r="P46" s="39"/>
      <c r="Q46" s="19"/>
      <c r="R46" s="19"/>
      <c r="S46" s="19"/>
      <c r="T46" s="19"/>
      <c r="U46" s="19"/>
      <c r="V46" s="19"/>
      <c r="W46" s="19"/>
      <c r="X46" s="19"/>
      <c r="Y46" s="19"/>
      <c r="Z46" s="22"/>
      <c r="AA46" s="106" t="s">
        <v>27</v>
      </c>
    </row>
    <row r="47" spans="1:27" ht="43.5" customHeight="1" x14ac:dyDescent="0.25">
      <c r="A47" s="11" t="e">
        <f>'получатели поддержки'!#REF!</f>
        <v>#REF!</v>
      </c>
      <c r="B47" s="54" t="str">
        <f>'получатели поддержки'!B48</f>
        <v>ООО УралПолимерЛак</v>
      </c>
      <c r="C47" s="11" t="s">
        <v>79</v>
      </c>
      <c r="D47" s="67">
        <f>'получатели поддержки'!C48</f>
        <v>7430022591</v>
      </c>
      <c r="E47" s="20" t="s">
        <v>123</v>
      </c>
      <c r="F47" s="20" t="s">
        <v>257</v>
      </c>
      <c r="G47" s="38">
        <f>'получатели поддержки'!H48*0%/1000</f>
        <v>0</v>
      </c>
      <c r="H47" s="38">
        <f>'получатели поддержки'!H48*100%/1000</f>
        <v>1400</v>
      </c>
      <c r="I47" s="37" t="s">
        <v>50</v>
      </c>
      <c r="J47" s="11" t="s">
        <v>81</v>
      </c>
      <c r="K47" s="11" t="s">
        <v>159</v>
      </c>
      <c r="L47" s="19"/>
      <c r="M47" s="19"/>
      <c r="N47" s="19"/>
      <c r="O47" s="19"/>
      <c r="P47" s="39"/>
      <c r="Q47" s="19"/>
      <c r="R47" s="19"/>
      <c r="S47" s="19"/>
      <c r="T47" s="19"/>
      <c r="U47" s="19"/>
      <c r="V47" s="19"/>
      <c r="W47" s="19"/>
      <c r="X47" s="19"/>
      <c r="Y47" s="19"/>
      <c r="Z47" s="22"/>
      <c r="AA47" s="106" t="s">
        <v>27</v>
      </c>
    </row>
    <row r="48" spans="1:27" ht="48.75" customHeight="1" x14ac:dyDescent="0.25">
      <c r="A48" s="11" t="e">
        <f>'получатели поддержки'!#REF!</f>
        <v>#REF!</v>
      </c>
      <c r="B48" s="54" t="str">
        <f>'получатели поддержки'!B49</f>
        <v>ООО "ПромАрмСтрой"</v>
      </c>
      <c r="C48" s="11" t="s">
        <v>79</v>
      </c>
      <c r="D48" s="67">
        <f>'получатели поддержки'!C49</f>
        <v>7448185276</v>
      </c>
      <c r="E48" s="20" t="s">
        <v>122</v>
      </c>
      <c r="F48" s="20" t="s">
        <v>258</v>
      </c>
      <c r="G48" s="38">
        <f>'получатели поддержки'!H49*0%/1000</f>
        <v>0</v>
      </c>
      <c r="H48" s="38">
        <f>'получатели поддержки'!H49*100%/1000</f>
        <v>3000</v>
      </c>
      <c r="I48" s="37" t="s">
        <v>50</v>
      </c>
      <c r="J48" s="11" t="s">
        <v>81</v>
      </c>
      <c r="K48" s="11" t="s">
        <v>159</v>
      </c>
      <c r="L48" s="47"/>
      <c r="M48" s="19"/>
      <c r="N48" s="19"/>
      <c r="O48" s="19"/>
      <c r="P48" s="39"/>
      <c r="Q48" s="19"/>
      <c r="R48" s="19"/>
      <c r="S48" s="19"/>
      <c r="T48" s="19"/>
      <c r="U48" s="19"/>
      <c r="V48" s="19"/>
      <c r="W48" s="19"/>
      <c r="X48" s="19"/>
      <c r="Y48" s="19"/>
      <c r="Z48" s="22"/>
      <c r="AA48" s="106" t="s">
        <v>27</v>
      </c>
    </row>
    <row r="49" spans="1:27" ht="45" customHeight="1" x14ac:dyDescent="0.25">
      <c r="A49" s="11" t="e">
        <f>'получатели поддержки'!#REF!</f>
        <v>#REF!</v>
      </c>
      <c r="B49" s="54" t="str">
        <f>'получатели поддержки'!B50</f>
        <v>ИП Бодрягин А.В.</v>
      </c>
      <c r="C49" s="11" t="s">
        <v>53</v>
      </c>
      <c r="D49" s="67">
        <f>'получатели поддержки'!C50</f>
        <v>744709067409</v>
      </c>
      <c r="E49" s="20" t="s">
        <v>123</v>
      </c>
      <c r="F49" s="20" t="s">
        <v>259</v>
      </c>
      <c r="G49" s="38">
        <f>'получатели поддержки'!H50*0%/1000</f>
        <v>0</v>
      </c>
      <c r="H49" s="38">
        <f>'получатели поддержки'!H50*100%/1000</f>
        <v>1250</v>
      </c>
      <c r="I49" s="37" t="s">
        <v>50</v>
      </c>
      <c r="J49" s="11" t="s">
        <v>81</v>
      </c>
      <c r="K49" s="11" t="s">
        <v>159</v>
      </c>
      <c r="L49" s="47"/>
      <c r="M49" s="19"/>
      <c r="N49" s="19"/>
      <c r="O49" s="19"/>
      <c r="P49" s="39"/>
      <c r="Q49" s="19"/>
      <c r="R49" s="19"/>
      <c r="S49" s="19"/>
      <c r="T49" s="19"/>
      <c r="U49" s="19"/>
      <c r="V49" s="19"/>
      <c r="W49" s="19"/>
      <c r="X49" s="19"/>
      <c r="Y49" s="19"/>
      <c r="Z49" s="22"/>
      <c r="AA49" s="106" t="s">
        <v>27</v>
      </c>
    </row>
    <row r="50" spans="1:27" ht="45" customHeight="1" x14ac:dyDescent="0.25">
      <c r="A50" s="11" t="e">
        <f>'получатели поддержки'!#REF!</f>
        <v>#REF!</v>
      </c>
      <c r="B50" s="54" t="str">
        <f>'получатели поддержки'!B51</f>
        <v>ЗАО "Аизовец"</v>
      </c>
      <c r="C50" s="11" t="s">
        <v>79</v>
      </c>
      <c r="D50" s="67">
        <f>'получатели поддержки'!C51</f>
        <v>7424004570</v>
      </c>
      <c r="E50" s="76" t="s">
        <v>122</v>
      </c>
      <c r="F50" s="82" t="s">
        <v>307</v>
      </c>
      <c r="G50" s="38">
        <f>'получатели поддержки'!H51*0%/1000</f>
        <v>0</v>
      </c>
      <c r="H50" s="38">
        <f>'получатели поддержки'!H51*100%/1000</f>
        <v>3000</v>
      </c>
      <c r="I50" s="37" t="s">
        <v>50</v>
      </c>
      <c r="J50" s="11" t="s">
        <v>81</v>
      </c>
      <c r="K50" s="11" t="s">
        <v>159</v>
      </c>
      <c r="L50" s="47"/>
      <c r="M50" s="19"/>
      <c r="N50" s="19"/>
      <c r="O50" s="19"/>
      <c r="P50" s="39"/>
      <c r="Q50" s="19"/>
      <c r="R50" s="19"/>
      <c r="S50" s="19"/>
      <c r="T50" s="19"/>
      <c r="U50" s="19"/>
      <c r="V50" s="19"/>
      <c r="W50" s="19"/>
      <c r="X50" s="19"/>
      <c r="Y50" s="19"/>
      <c r="Z50" s="22"/>
      <c r="AA50" s="106" t="s">
        <v>36</v>
      </c>
    </row>
    <row r="51" spans="1:27" ht="47.25" hidden="1" customHeight="1" x14ac:dyDescent="0.25">
      <c r="A51" s="11" t="e">
        <f>'получатели поддержки'!#REF!</f>
        <v>#REF!</v>
      </c>
      <c r="B51" s="54" t="str">
        <f>'получатели поддержки'!B52</f>
        <v>ЗАО "Аизовец"</v>
      </c>
      <c r="C51" s="11" t="s">
        <v>79</v>
      </c>
      <c r="D51" s="67">
        <f>'получатели поддержки'!C52</f>
        <v>7424004570</v>
      </c>
      <c r="E51" s="76" t="s">
        <v>122</v>
      </c>
      <c r="F51" s="82" t="s">
        <v>307</v>
      </c>
      <c r="G51" s="38">
        <f>'получатели поддержки'!H52*45.56%/1000</f>
        <v>911.2</v>
      </c>
      <c r="H51" s="38">
        <f>'получатели поддержки'!H52*54.44%/1000</f>
        <v>1088.8</v>
      </c>
      <c r="I51" s="37" t="s">
        <v>50</v>
      </c>
      <c r="J51" s="61" t="s">
        <v>165</v>
      </c>
      <c r="K51" s="11" t="s">
        <v>80</v>
      </c>
      <c r="L51" s="47"/>
      <c r="M51" s="19"/>
      <c r="N51" s="19"/>
      <c r="O51" s="19"/>
      <c r="P51" s="39"/>
      <c r="Q51" s="19"/>
      <c r="R51" s="19"/>
      <c r="S51" s="19"/>
      <c r="T51" s="19"/>
      <c r="U51" s="19"/>
      <c r="V51" s="19"/>
      <c r="W51" s="19"/>
      <c r="X51" s="19"/>
      <c r="Y51" s="19"/>
      <c r="Z51" s="22"/>
      <c r="AA51" s="106" t="s">
        <v>36</v>
      </c>
    </row>
    <row r="52" spans="1:27" ht="48.75" customHeight="1" x14ac:dyDescent="0.25">
      <c r="A52" s="11" t="e">
        <f>'получатели поддержки'!#REF!</f>
        <v>#REF!</v>
      </c>
      <c r="B52" s="54" t="str">
        <f>'получатели поддержки'!B53</f>
        <v>ООО "Энсо"</v>
      </c>
      <c r="C52" s="11" t="s">
        <v>79</v>
      </c>
      <c r="D52" s="67">
        <f>'получатели поддержки'!C53</f>
        <v>7453222212</v>
      </c>
      <c r="E52" s="76" t="s">
        <v>122</v>
      </c>
      <c r="F52" s="78" t="s">
        <v>308</v>
      </c>
      <c r="G52" s="38">
        <f>'получатели поддержки'!H53*0%/1000</f>
        <v>0</v>
      </c>
      <c r="H52" s="38">
        <f>'получатели поддержки'!H53*100%/1000</f>
        <v>2000</v>
      </c>
      <c r="I52" s="37" t="s">
        <v>50</v>
      </c>
      <c r="J52" s="11" t="s">
        <v>81</v>
      </c>
      <c r="K52" s="11" t="s">
        <v>159</v>
      </c>
      <c r="L52" s="47"/>
      <c r="M52" s="19"/>
      <c r="N52" s="19"/>
      <c r="O52" s="19"/>
      <c r="P52" s="39"/>
      <c r="Q52" s="19"/>
      <c r="R52" s="19"/>
      <c r="S52" s="19"/>
      <c r="T52" s="19"/>
      <c r="U52" s="19"/>
      <c r="V52" s="19"/>
      <c r="W52" s="19"/>
      <c r="X52" s="19"/>
      <c r="Y52" s="19"/>
      <c r="Z52" s="22"/>
      <c r="AA52" s="106" t="s">
        <v>27</v>
      </c>
    </row>
    <row r="53" spans="1:27" ht="48" customHeight="1" x14ac:dyDescent="0.25">
      <c r="A53" s="11" t="e">
        <f>'получатели поддержки'!#REF!</f>
        <v>#REF!</v>
      </c>
      <c r="B53" s="54" t="str">
        <f>'получатели поддержки'!B54</f>
        <v>АО НПК "ТЕКО"</v>
      </c>
      <c r="C53" s="11" t="s">
        <v>79</v>
      </c>
      <c r="D53" s="67">
        <f>'получатели поддержки'!C54</f>
        <v>7453019186</v>
      </c>
      <c r="E53" s="76" t="s">
        <v>122</v>
      </c>
      <c r="F53" s="80" t="s">
        <v>286</v>
      </c>
      <c r="G53" s="38">
        <f>'получатели поддержки'!H54*0%/1000</f>
        <v>0</v>
      </c>
      <c r="H53" s="38">
        <f>'получатели поддержки'!H54*100%/1000</f>
        <v>3000</v>
      </c>
      <c r="I53" s="37" t="s">
        <v>50</v>
      </c>
      <c r="J53" s="11" t="s">
        <v>81</v>
      </c>
      <c r="K53" s="11" t="s">
        <v>159</v>
      </c>
      <c r="L53" s="47"/>
      <c r="M53" s="19"/>
      <c r="N53" s="19"/>
      <c r="O53" s="19"/>
      <c r="P53" s="39"/>
      <c r="Q53" s="19"/>
      <c r="R53" s="19"/>
      <c r="S53" s="19"/>
      <c r="T53" s="19"/>
      <c r="U53" s="19"/>
      <c r="V53" s="19"/>
      <c r="W53" s="19"/>
      <c r="X53" s="19"/>
      <c r="Y53" s="19"/>
      <c r="Z53" s="22"/>
      <c r="AA53" s="106" t="s">
        <v>27</v>
      </c>
    </row>
    <row r="54" spans="1:27" ht="42.75" customHeight="1" x14ac:dyDescent="0.25">
      <c r="A54" s="11" t="e">
        <f>'получатели поддержки'!#REF!</f>
        <v>#REF!</v>
      </c>
      <c r="B54" s="54" t="str">
        <f>'получатели поддержки'!B55</f>
        <v>ООО "Трансресурс"</v>
      </c>
      <c r="C54" s="11" t="s">
        <v>79</v>
      </c>
      <c r="D54" s="67">
        <f>'получатели поддержки'!C55</f>
        <v>7447204600</v>
      </c>
      <c r="E54" s="20" t="s">
        <v>122</v>
      </c>
      <c r="F54" s="20" t="s">
        <v>260</v>
      </c>
      <c r="G54" s="38">
        <f>'получатели поддержки'!H55*0%/1000</f>
        <v>0</v>
      </c>
      <c r="H54" s="38">
        <f>'получатели поддержки'!H55*100%/1000</f>
        <v>3000</v>
      </c>
      <c r="I54" s="37" t="s">
        <v>50</v>
      </c>
      <c r="J54" s="11" t="s">
        <v>81</v>
      </c>
      <c r="K54" s="11" t="s">
        <v>159</v>
      </c>
      <c r="L54" s="19"/>
      <c r="M54" s="19"/>
      <c r="N54" s="19"/>
      <c r="O54" s="19"/>
      <c r="P54" s="39"/>
      <c r="Q54" s="19"/>
      <c r="R54" s="19"/>
      <c r="S54" s="19"/>
      <c r="T54" s="19"/>
      <c r="U54" s="19"/>
      <c r="V54" s="19"/>
      <c r="W54" s="19"/>
      <c r="X54" s="19"/>
      <c r="Y54" s="19"/>
      <c r="Z54" s="22"/>
      <c r="AA54" s="106" t="s">
        <v>27</v>
      </c>
    </row>
    <row r="55" spans="1:27" ht="49.5" customHeight="1" x14ac:dyDescent="0.25">
      <c r="A55" s="11" t="e">
        <f>'получатели поддержки'!#REF!</f>
        <v>#REF!</v>
      </c>
      <c r="B55" s="54" t="str">
        <f>'получатели поддержки'!B56</f>
        <v>ООО Турбюро Спутник</v>
      </c>
      <c r="C55" s="11" t="s">
        <v>79</v>
      </c>
      <c r="D55" s="67">
        <f>'получатели поддержки'!C56</f>
        <v>7451069079</v>
      </c>
      <c r="E55" s="20" t="s">
        <v>123</v>
      </c>
      <c r="F55" s="20" t="s">
        <v>261</v>
      </c>
      <c r="G55" s="38">
        <f>'получатели поддержки'!H56*0%/1000</f>
        <v>0</v>
      </c>
      <c r="H55" s="38">
        <f>'получатели поддержки'!H56*100%/1000</f>
        <v>3000</v>
      </c>
      <c r="I55" s="37" t="s">
        <v>50</v>
      </c>
      <c r="J55" s="11" t="s">
        <v>81</v>
      </c>
      <c r="K55" s="11" t="s">
        <v>159</v>
      </c>
      <c r="L55" s="19"/>
      <c r="M55" s="19"/>
      <c r="N55" s="19"/>
      <c r="O55" s="19"/>
      <c r="P55" s="39"/>
      <c r="Q55" s="19"/>
      <c r="R55" s="19"/>
      <c r="S55" s="19"/>
      <c r="T55" s="19"/>
      <c r="U55" s="19"/>
      <c r="V55" s="19"/>
      <c r="W55" s="19"/>
      <c r="X55" s="19"/>
      <c r="Y55" s="19"/>
      <c r="Z55" s="22"/>
      <c r="AA55" s="106" t="s">
        <v>27</v>
      </c>
    </row>
    <row r="56" spans="1:27" ht="48.75" customHeight="1" x14ac:dyDescent="0.25">
      <c r="A56" s="11" t="e">
        <f>'получатели поддержки'!#REF!</f>
        <v>#REF!</v>
      </c>
      <c r="B56" s="54" t="str">
        <f>'получатели поддержки'!B57</f>
        <v>ООО "Малахит"</v>
      </c>
      <c r="C56" s="11" t="s">
        <v>79</v>
      </c>
      <c r="D56" s="67">
        <f>'получатели поддержки'!C57</f>
        <v>7413021598</v>
      </c>
      <c r="E56" s="69" t="s">
        <v>123</v>
      </c>
      <c r="F56" s="20" t="s">
        <v>262</v>
      </c>
      <c r="G56" s="38">
        <f>'получатели поддержки'!H57*0%/1000</f>
        <v>0</v>
      </c>
      <c r="H56" s="38">
        <f>'получатели поддержки'!H57*100%/1000</f>
        <v>3000</v>
      </c>
      <c r="I56" s="37" t="s">
        <v>50</v>
      </c>
      <c r="J56" s="11" t="s">
        <v>81</v>
      </c>
      <c r="K56" s="11" t="s">
        <v>159</v>
      </c>
      <c r="L56" s="19"/>
      <c r="M56" s="23"/>
      <c r="N56" s="19"/>
      <c r="O56" s="19"/>
      <c r="P56" s="39"/>
      <c r="Q56" s="19"/>
      <c r="R56" s="19"/>
      <c r="S56" s="19"/>
      <c r="T56" s="19"/>
      <c r="U56" s="19"/>
      <c r="V56" s="19"/>
      <c r="W56" s="19"/>
      <c r="X56" s="19"/>
      <c r="Y56" s="19"/>
      <c r="Z56" s="22"/>
      <c r="AA56" s="106" t="s">
        <v>48</v>
      </c>
    </row>
    <row r="57" spans="1:27" ht="45" customHeight="1" x14ac:dyDescent="0.25">
      <c r="A57" s="11" t="e">
        <f>'получатели поддержки'!#REF!</f>
        <v>#REF!</v>
      </c>
      <c r="B57" s="54" t="str">
        <f>'получатели поддержки'!B58</f>
        <v>ООО "ЕМТ-Реммаш"</v>
      </c>
      <c r="C57" s="11" t="s">
        <v>79</v>
      </c>
      <c r="D57" s="67">
        <f>'получатели поддержки'!C58</f>
        <v>7447107780</v>
      </c>
      <c r="E57" s="69" t="s">
        <v>122</v>
      </c>
      <c r="F57" s="20" t="s">
        <v>255</v>
      </c>
      <c r="G57" s="38">
        <f>'получатели поддержки'!H58*0%/1000</f>
        <v>0</v>
      </c>
      <c r="H57" s="38">
        <f>'получатели поддержки'!H58*100%/1000</f>
        <v>2000</v>
      </c>
      <c r="I57" s="37" t="s">
        <v>50</v>
      </c>
      <c r="J57" s="11" t="s">
        <v>81</v>
      </c>
      <c r="K57" s="11" t="s">
        <v>159</v>
      </c>
      <c r="L57" s="19"/>
      <c r="M57" s="19"/>
      <c r="N57" s="19"/>
      <c r="O57" s="19"/>
      <c r="P57" s="39"/>
      <c r="Q57" s="19"/>
      <c r="R57" s="19"/>
      <c r="S57" s="19"/>
      <c r="T57" s="19"/>
      <c r="U57" s="19"/>
      <c r="V57" s="19"/>
      <c r="W57" s="19"/>
      <c r="X57" s="19"/>
      <c r="Y57" s="19"/>
      <c r="Z57" s="22"/>
      <c r="AA57" s="106" t="s">
        <v>27</v>
      </c>
    </row>
    <row r="58" spans="1:27" ht="50.25" customHeight="1" x14ac:dyDescent="0.25">
      <c r="A58" s="11" t="e">
        <f>'получатели поддержки'!#REF!</f>
        <v>#REF!</v>
      </c>
      <c r="B58" s="54" t="str">
        <f>'получатели поддержки'!B59</f>
        <v>ИП Сарафина Н.В.</v>
      </c>
      <c r="C58" s="11" t="s">
        <v>53</v>
      </c>
      <c r="D58" s="67">
        <f>'получатели поддержки'!C59</f>
        <v>744800532278</v>
      </c>
      <c r="E58" s="76" t="s">
        <v>274</v>
      </c>
      <c r="F58" s="78" t="s">
        <v>309</v>
      </c>
      <c r="G58" s="38">
        <f>'получатели поддержки'!H59*0%/1000</f>
        <v>0</v>
      </c>
      <c r="H58" s="38">
        <f>'получатели поддержки'!H59*100%/1000</f>
        <v>1500</v>
      </c>
      <c r="I58" s="37" t="s">
        <v>50</v>
      </c>
      <c r="J58" s="11" t="s">
        <v>81</v>
      </c>
      <c r="K58" s="11" t="s">
        <v>159</v>
      </c>
      <c r="L58" s="19"/>
      <c r="M58" s="19"/>
      <c r="N58" s="19"/>
      <c r="O58" s="19"/>
      <c r="P58" s="39"/>
      <c r="Q58" s="19"/>
      <c r="R58" s="19"/>
      <c r="S58" s="19"/>
      <c r="T58" s="19"/>
      <c r="U58" s="19"/>
      <c r="V58" s="19"/>
      <c r="W58" s="19"/>
      <c r="X58" s="19"/>
      <c r="Y58" s="19"/>
      <c r="Z58" s="22"/>
      <c r="AA58" s="106" t="s">
        <v>27</v>
      </c>
    </row>
    <row r="59" spans="1:27" ht="42" customHeight="1" x14ac:dyDescent="0.25">
      <c r="A59" s="11" t="e">
        <f>'получатели поддержки'!#REF!</f>
        <v>#REF!</v>
      </c>
      <c r="B59" s="54" t="str">
        <f>'получатели поддержки'!B60</f>
        <v>ООО "Уралспецметалл"</v>
      </c>
      <c r="C59" s="11" t="s">
        <v>79</v>
      </c>
      <c r="D59" s="67">
        <f>'получатели поддержки'!C60</f>
        <v>7450069686</v>
      </c>
      <c r="E59" s="20" t="s">
        <v>122</v>
      </c>
      <c r="F59" s="20" t="s">
        <v>263</v>
      </c>
      <c r="G59" s="38">
        <f>'получатели поддержки'!H60*0%/1000</f>
        <v>0</v>
      </c>
      <c r="H59" s="38">
        <f>'получатели поддержки'!H60*100%/1000</f>
        <v>2000</v>
      </c>
      <c r="I59" s="37" t="s">
        <v>50</v>
      </c>
      <c r="J59" s="11" t="s">
        <v>81</v>
      </c>
      <c r="K59" s="11" t="s">
        <v>159</v>
      </c>
      <c r="L59" s="19"/>
      <c r="M59" s="19"/>
      <c r="N59" s="19"/>
      <c r="O59" s="19"/>
      <c r="P59" s="39"/>
      <c r="Q59" s="19"/>
      <c r="R59" s="19"/>
      <c r="S59" s="19"/>
      <c r="T59" s="19"/>
      <c r="U59" s="19"/>
      <c r="V59" s="19"/>
      <c r="W59" s="19"/>
      <c r="X59" s="19"/>
      <c r="Y59" s="19"/>
      <c r="Z59" s="22"/>
      <c r="AA59" s="106" t="s">
        <v>27</v>
      </c>
    </row>
    <row r="60" spans="1:27" ht="48" customHeight="1" x14ac:dyDescent="0.25">
      <c r="A60" s="11" t="e">
        <f>'получатели поддержки'!#REF!</f>
        <v>#REF!</v>
      </c>
      <c r="B60" s="54" t="str">
        <f>'получатели поддержки'!B61</f>
        <v>ООО "Фабрика мебели "Квинта"</v>
      </c>
      <c r="C60" s="11" t="s">
        <v>79</v>
      </c>
      <c r="D60" s="67">
        <f>'получатели поддержки'!C61</f>
        <v>7447209301</v>
      </c>
      <c r="E60" s="20" t="s">
        <v>122</v>
      </c>
      <c r="F60" s="20" t="s">
        <v>264</v>
      </c>
      <c r="G60" s="38">
        <f>'получатели поддержки'!H61*0%/1000</f>
        <v>0</v>
      </c>
      <c r="H60" s="38">
        <f>'получатели поддержки'!H61*100%/1000</f>
        <v>3000</v>
      </c>
      <c r="I60" s="79" t="s">
        <v>50</v>
      </c>
      <c r="J60" s="11" t="s">
        <v>81</v>
      </c>
      <c r="K60" s="11" t="s">
        <v>159</v>
      </c>
      <c r="L60" s="19"/>
      <c r="M60" s="19"/>
      <c r="N60" s="19"/>
      <c r="O60" s="19"/>
      <c r="P60" s="39"/>
      <c r="Q60" s="19"/>
      <c r="R60" s="19"/>
      <c r="S60" s="19"/>
      <c r="T60" s="19"/>
      <c r="U60" s="19"/>
      <c r="V60" s="19"/>
      <c r="W60" s="19"/>
      <c r="X60" s="19"/>
      <c r="Y60" s="19"/>
      <c r="Z60" s="22"/>
      <c r="AA60" s="106" t="s">
        <v>27</v>
      </c>
    </row>
    <row r="61" spans="1:27" ht="50.25" customHeight="1" x14ac:dyDescent="0.25">
      <c r="A61" s="11" t="e">
        <f>'получатели поддержки'!#REF!</f>
        <v>#REF!</v>
      </c>
      <c r="B61" s="54" t="str">
        <f>'получатели поддержки'!B62</f>
        <v>ООО "Деливэри +"</v>
      </c>
      <c r="C61" s="11" t="s">
        <v>79</v>
      </c>
      <c r="D61" s="67">
        <f>'получатели поддержки'!C62</f>
        <v>7447157558</v>
      </c>
      <c r="E61" s="78" t="s">
        <v>122</v>
      </c>
      <c r="F61" s="78" t="s">
        <v>287</v>
      </c>
      <c r="G61" s="38">
        <f>'получатели поддержки'!H62*0%/1000</f>
        <v>0</v>
      </c>
      <c r="H61" s="38">
        <f>'получатели поддержки'!H62*100%/1000</f>
        <v>3000</v>
      </c>
      <c r="I61" s="37" t="s">
        <v>50</v>
      </c>
      <c r="J61" s="11" t="s">
        <v>81</v>
      </c>
      <c r="K61" s="11" t="s">
        <v>159</v>
      </c>
      <c r="L61" s="19"/>
      <c r="M61" s="19"/>
      <c r="N61" s="19"/>
      <c r="O61" s="19"/>
      <c r="P61" s="39"/>
      <c r="Q61" s="19"/>
      <c r="R61" s="19"/>
      <c r="S61" s="19"/>
      <c r="T61" s="19"/>
      <c r="U61" s="19"/>
      <c r="V61" s="19"/>
      <c r="W61" s="19"/>
      <c r="X61" s="19"/>
      <c r="Y61" s="19"/>
      <c r="Z61" s="22"/>
      <c r="AA61" s="106" t="s">
        <v>27</v>
      </c>
    </row>
    <row r="62" spans="1:27" ht="49.5" hidden="1" customHeight="1" x14ac:dyDescent="0.25">
      <c r="A62" s="11" t="e">
        <f>'получатели поддержки'!#REF!</f>
        <v>#REF!</v>
      </c>
      <c r="B62" s="54" t="str">
        <f>'получатели поддержки'!B63</f>
        <v>ООО "Деливэри +"</v>
      </c>
      <c r="C62" s="11" t="s">
        <v>79</v>
      </c>
      <c r="D62" s="67">
        <f>'получатели поддержки'!C63</f>
        <v>7447157558</v>
      </c>
      <c r="E62" s="78" t="s">
        <v>122</v>
      </c>
      <c r="F62" s="78" t="s">
        <v>287</v>
      </c>
      <c r="G62" s="38">
        <f>'получатели поддержки'!H63*45.56%/1000</f>
        <v>911.2</v>
      </c>
      <c r="H62" s="38">
        <f>'получатели поддержки'!H63*54.44%/1000</f>
        <v>1088.8</v>
      </c>
      <c r="I62" s="37" t="s">
        <v>50</v>
      </c>
      <c r="J62" s="11" t="s">
        <v>85</v>
      </c>
      <c r="K62" s="11" t="s">
        <v>182</v>
      </c>
      <c r="L62" s="19"/>
      <c r="M62" s="19"/>
      <c r="N62" s="19"/>
      <c r="O62" s="19"/>
      <c r="P62" s="39"/>
      <c r="Q62" s="19"/>
      <c r="R62" s="19"/>
      <c r="S62" s="19"/>
      <c r="T62" s="19"/>
      <c r="U62" s="19"/>
      <c r="V62" s="19"/>
      <c r="W62" s="19"/>
      <c r="X62" s="19"/>
      <c r="Y62" s="19"/>
      <c r="Z62" s="22"/>
      <c r="AA62" s="106" t="s">
        <v>27</v>
      </c>
    </row>
    <row r="63" spans="1:27" ht="53.25" customHeight="1" x14ac:dyDescent="0.25">
      <c r="A63" s="11" t="e">
        <f>'получатели поддержки'!#REF!</f>
        <v>#REF!</v>
      </c>
      <c r="B63" s="54" t="str">
        <f>'получатели поддержки'!B64</f>
        <v>ООО "ЭлЮнит"</v>
      </c>
      <c r="C63" s="11" t="s">
        <v>79</v>
      </c>
      <c r="D63" s="67">
        <f>'получатели поддержки'!C64</f>
        <v>7447158128</v>
      </c>
      <c r="E63" s="78" t="s">
        <v>122</v>
      </c>
      <c r="F63" s="78" t="s">
        <v>288</v>
      </c>
      <c r="G63" s="38">
        <f>'получатели поддержки'!H64*0%/1000</f>
        <v>0</v>
      </c>
      <c r="H63" s="38">
        <f>'получатели поддержки'!H64*100%/1000</f>
        <v>3000</v>
      </c>
      <c r="I63" s="37" t="s">
        <v>50</v>
      </c>
      <c r="J63" s="11" t="s">
        <v>81</v>
      </c>
      <c r="K63" s="11" t="s">
        <v>159</v>
      </c>
      <c r="L63" s="19"/>
      <c r="M63" s="19"/>
      <c r="N63" s="19"/>
      <c r="O63" s="19"/>
      <c r="P63" s="39"/>
      <c r="Q63" s="19"/>
      <c r="R63" s="19"/>
      <c r="S63" s="19"/>
      <c r="T63" s="19"/>
      <c r="U63" s="19"/>
      <c r="V63" s="19"/>
      <c r="W63" s="19"/>
      <c r="X63" s="19"/>
      <c r="Y63" s="19"/>
      <c r="Z63" s="22"/>
      <c r="AA63" s="106" t="s">
        <v>27</v>
      </c>
    </row>
    <row r="64" spans="1:27" ht="39" customHeight="1" x14ac:dyDescent="0.25">
      <c r="A64" s="11" t="e">
        <f>'получатели поддержки'!#REF!</f>
        <v>#REF!</v>
      </c>
      <c r="B64" s="54" t="str">
        <f>'получатели поддержки'!B65</f>
        <v>ООО ТД "Прайд"</v>
      </c>
      <c r="C64" s="11" t="s">
        <v>79</v>
      </c>
      <c r="D64" s="67">
        <f>'получатели поддержки'!C65</f>
        <v>7447290013</v>
      </c>
      <c r="E64" s="78" t="s">
        <v>122</v>
      </c>
      <c r="F64" s="78" t="s">
        <v>289</v>
      </c>
      <c r="G64" s="38">
        <f>'получатели поддержки'!H65*0%/1000</f>
        <v>0</v>
      </c>
      <c r="H64" s="38">
        <f>'получатели поддержки'!H65*100%/1000</f>
        <v>1700</v>
      </c>
      <c r="I64" s="37" t="s">
        <v>50</v>
      </c>
      <c r="J64" s="11" t="s">
        <v>81</v>
      </c>
      <c r="K64" s="11" t="s">
        <v>159</v>
      </c>
      <c r="L64" s="19"/>
      <c r="M64" s="19"/>
      <c r="N64" s="19"/>
      <c r="O64" s="19"/>
      <c r="P64" s="39"/>
      <c r="Q64" s="19"/>
      <c r="R64" s="19"/>
      <c r="S64" s="19"/>
      <c r="T64" s="19"/>
      <c r="U64" s="19"/>
      <c r="V64" s="19"/>
      <c r="W64" s="19"/>
      <c r="X64" s="19"/>
      <c r="Y64" s="19"/>
      <c r="Z64" s="22"/>
      <c r="AA64" s="106" t="s">
        <v>27</v>
      </c>
    </row>
    <row r="65" spans="1:27" ht="49.5" customHeight="1" x14ac:dyDescent="0.25">
      <c r="A65" s="11" t="e">
        <f>'получатели поддержки'!#REF!</f>
        <v>#REF!</v>
      </c>
      <c r="B65" s="54" t="str">
        <f>'получатели поддержки'!B66</f>
        <v>ООО "Миракур"</v>
      </c>
      <c r="C65" s="11" t="s">
        <v>79</v>
      </c>
      <c r="D65" s="67">
        <f>'получатели поддержки'!C66</f>
        <v>7451433225</v>
      </c>
      <c r="E65" s="20" t="s">
        <v>123</v>
      </c>
      <c r="F65" s="20" t="s">
        <v>265</v>
      </c>
      <c r="G65" s="38">
        <f>'получатели поддержки'!H66*0%/1000</f>
        <v>0</v>
      </c>
      <c r="H65" s="38">
        <f>'получатели поддержки'!H66*100%/1000</f>
        <v>2000</v>
      </c>
      <c r="I65" s="37" t="s">
        <v>50</v>
      </c>
      <c r="J65" s="11" t="s">
        <v>81</v>
      </c>
      <c r="K65" s="11" t="s">
        <v>159</v>
      </c>
      <c r="L65" s="19"/>
      <c r="M65" s="19"/>
      <c r="N65" s="19"/>
      <c r="O65" s="19"/>
      <c r="P65" s="39"/>
      <c r="Q65" s="19"/>
      <c r="R65" s="19"/>
      <c r="S65" s="19"/>
      <c r="T65" s="19"/>
      <c r="U65" s="19"/>
      <c r="V65" s="19"/>
      <c r="W65" s="19"/>
      <c r="X65" s="19"/>
      <c r="Y65" s="19"/>
      <c r="Z65" s="22"/>
      <c r="AA65" s="106" t="s">
        <v>27</v>
      </c>
    </row>
    <row r="66" spans="1:27" ht="45" customHeight="1" x14ac:dyDescent="0.25">
      <c r="A66" s="11" t="e">
        <f>'получатели поддержки'!#REF!</f>
        <v>#REF!</v>
      </c>
      <c r="B66" s="54" t="str">
        <f>'получатели поддержки'!B67</f>
        <v>ООО ТД "Линда"</v>
      </c>
      <c r="C66" s="11" t="s">
        <v>79</v>
      </c>
      <c r="D66" s="67">
        <f>'получатели поддержки'!C67</f>
        <v>7451281572</v>
      </c>
      <c r="E66" s="78" t="s">
        <v>122</v>
      </c>
      <c r="F66" s="78" t="s">
        <v>310</v>
      </c>
      <c r="G66" s="38">
        <f>'получатели поддержки'!H67*0%/1000</f>
        <v>0</v>
      </c>
      <c r="H66" s="38">
        <f>'получатели поддержки'!H67*100%/1000</f>
        <v>3000</v>
      </c>
      <c r="I66" s="37" t="s">
        <v>50</v>
      </c>
      <c r="J66" s="11" t="s">
        <v>81</v>
      </c>
      <c r="K66" s="11" t="s">
        <v>159</v>
      </c>
      <c r="L66" s="19"/>
      <c r="M66" s="19"/>
      <c r="N66" s="19"/>
      <c r="O66" s="19"/>
      <c r="P66" s="39"/>
      <c r="Q66" s="19"/>
      <c r="R66" s="19"/>
      <c r="S66" s="19"/>
      <c r="T66" s="19"/>
      <c r="U66" s="19"/>
      <c r="V66" s="19"/>
      <c r="W66" s="19"/>
      <c r="X66" s="19"/>
      <c r="Y66" s="19"/>
      <c r="Z66" s="22"/>
      <c r="AA66" s="106" t="s">
        <v>27</v>
      </c>
    </row>
    <row r="67" spans="1:27" ht="43.5" customHeight="1" x14ac:dyDescent="0.25">
      <c r="A67" s="11" t="e">
        <f>'получатели поддержки'!#REF!</f>
        <v>#REF!</v>
      </c>
      <c r="B67" s="54" t="str">
        <f>'получатели поддержки'!B68</f>
        <v>ИП Курлыкова В.В.</v>
      </c>
      <c r="C67" s="11" t="s">
        <v>53</v>
      </c>
      <c r="D67" s="67">
        <f>'получатели поддержки'!C68</f>
        <v>744709071109</v>
      </c>
      <c r="E67" s="78" t="s">
        <v>291</v>
      </c>
      <c r="F67" s="78" t="s">
        <v>290</v>
      </c>
      <c r="G67" s="38">
        <f>'получатели поддержки'!H68*0%/1000</f>
        <v>0</v>
      </c>
      <c r="H67" s="38">
        <f>'получатели поддержки'!H68*100%/1000</f>
        <v>1000</v>
      </c>
      <c r="I67" s="37" t="s">
        <v>50</v>
      </c>
      <c r="J67" s="11" t="s">
        <v>81</v>
      </c>
      <c r="K67" s="11" t="s">
        <v>159</v>
      </c>
      <c r="L67" s="19"/>
      <c r="M67" s="19"/>
      <c r="N67" s="19"/>
      <c r="O67" s="19"/>
      <c r="P67" s="39"/>
      <c r="Q67" s="19"/>
      <c r="R67" s="19"/>
      <c r="S67" s="19"/>
      <c r="T67" s="19"/>
      <c r="U67" s="19"/>
      <c r="V67" s="19"/>
      <c r="W67" s="19"/>
      <c r="X67" s="19"/>
      <c r="Y67" s="19"/>
      <c r="Z67" s="22"/>
      <c r="AA67" s="106" t="s">
        <v>27</v>
      </c>
    </row>
    <row r="68" spans="1:27" ht="57.75" customHeight="1" x14ac:dyDescent="0.25">
      <c r="A68" s="11" t="e">
        <f>'получатели поддержки'!#REF!</f>
        <v>#REF!</v>
      </c>
      <c r="B68" s="54" t="str">
        <f>'получатели поддержки'!B69</f>
        <v>ЗАО ТД " Челябспецсталь"</v>
      </c>
      <c r="C68" s="11" t="s">
        <v>79</v>
      </c>
      <c r="D68" s="67">
        <f>'получатели поддержки'!C69</f>
        <v>7460013146</v>
      </c>
      <c r="E68" s="78" t="s">
        <v>122</v>
      </c>
      <c r="F68" s="78" t="s">
        <v>311</v>
      </c>
      <c r="G68" s="38">
        <f>'получатели поддержки'!H69*0%/1000</f>
        <v>0</v>
      </c>
      <c r="H68" s="38">
        <f>'получатели поддержки'!H69*100%/1000</f>
        <v>3000</v>
      </c>
      <c r="I68" s="37" t="s">
        <v>50</v>
      </c>
      <c r="J68" s="11" t="s">
        <v>81</v>
      </c>
      <c r="K68" s="11" t="s">
        <v>159</v>
      </c>
      <c r="L68" s="19"/>
      <c r="M68" s="19"/>
      <c r="N68" s="19"/>
      <c r="O68" s="19"/>
      <c r="P68" s="39"/>
      <c r="Q68" s="26"/>
      <c r="R68" s="26"/>
      <c r="S68" s="26"/>
      <c r="T68" s="26"/>
      <c r="U68" s="26"/>
      <c r="V68" s="26"/>
      <c r="W68" s="26"/>
      <c r="X68" s="26"/>
      <c r="Y68" s="26"/>
      <c r="Z68" s="22"/>
      <c r="AA68" s="106" t="s">
        <v>27</v>
      </c>
    </row>
    <row r="69" spans="1:27" ht="48.75" customHeight="1" x14ac:dyDescent="0.25">
      <c r="A69" s="11" t="e">
        <f>'получатели поддержки'!#REF!</f>
        <v>#REF!</v>
      </c>
      <c r="B69" s="54" t="str">
        <f>'получатели поддержки'!B70</f>
        <v>ООО "Тепловозсервис"</v>
      </c>
      <c r="C69" s="11" t="s">
        <v>79</v>
      </c>
      <c r="D69" s="67">
        <f>'получатели поддержки'!C70</f>
        <v>7452051324</v>
      </c>
      <c r="E69" s="78" t="s">
        <v>122</v>
      </c>
      <c r="F69" s="78" t="s">
        <v>331</v>
      </c>
      <c r="G69" s="38">
        <f>'получатели поддержки'!H70*0%/1000</f>
        <v>0</v>
      </c>
      <c r="H69" s="38">
        <f>'получатели поддержки'!H70*100%/1000</f>
        <v>3000</v>
      </c>
      <c r="I69" s="37" t="s">
        <v>50</v>
      </c>
      <c r="J69" s="11" t="s">
        <v>81</v>
      </c>
      <c r="K69" s="11" t="s">
        <v>159</v>
      </c>
      <c r="L69" s="19"/>
      <c r="M69" s="19"/>
      <c r="N69" s="19"/>
      <c r="O69" s="19"/>
      <c r="P69" s="39"/>
      <c r="Q69" s="26"/>
      <c r="R69" s="26"/>
      <c r="S69" s="26"/>
      <c r="T69" s="26"/>
      <c r="U69" s="26"/>
      <c r="V69" s="26"/>
      <c r="W69" s="26"/>
      <c r="X69" s="26"/>
      <c r="Y69" s="26"/>
      <c r="Z69" s="22"/>
      <c r="AA69" s="106" t="s">
        <v>27</v>
      </c>
    </row>
    <row r="70" spans="1:27" ht="50.25" customHeight="1" x14ac:dyDescent="0.25">
      <c r="A70" s="11" t="e">
        <f>'получатели поддержки'!#REF!</f>
        <v>#REF!</v>
      </c>
      <c r="B70" s="54" t="str">
        <f>'получатели поддержки'!B71</f>
        <v>ООО "Уралреммаш"</v>
      </c>
      <c r="C70" s="11" t="s">
        <v>79</v>
      </c>
      <c r="D70" s="67">
        <f>'получатели поддержки'!C71</f>
        <v>7418018542</v>
      </c>
      <c r="E70" s="78" t="s">
        <v>122</v>
      </c>
      <c r="F70" s="78" t="s">
        <v>332</v>
      </c>
      <c r="G70" s="38">
        <f>'получатели поддержки'!H71*0%/1000</f>
        <v>0</v>
      </c>
      <c r="H70" s="38">
        <f>'получатели поддержки'!H71*100%/1000</f>
        <v>3000</v>
      </c>
      <c r="I70" s="37" t="s">
        <v>50</v>
      </c>
      <c r="J70" s="11" t="s">
        <v>81</v>
      </c>
      <c r="K70" s="11" t="s">
        <v>159</v>
      </c>
      <c r="L70" s="19"/>
      <c r="M70" s="19"/>
      <c r="N70" s="19"/>
      <c r="O70" s="19"/>
      <c r="P70" s="39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106" t="s">
        <v>31</v>
      </c>
    </row>
    <row r="71" spans="1:27" ht="47.25" customHeight="1" x14ac:dyDescent="0.25">
      <c r="A71" s="11" t="e">
        <f>'получатели поддержки'!#REF!</f>
        <v>#REF!</v>
      </c>
      <c r="B71" s="54" t="str">
        <f>'получатели поддержки'!B72</f>
        <v>ООО "Транзит ДМ"</v>
      </c>
      <c r="C71" s="11" t="s">
        <v>79</v>
      </c>
      <c r="D71" s="67">
        <f>'получатели поддержки'!C72</f>
        <v>7451086613</v>
      </c>
      <c r="E71" s="70" t="s">
        <v>122</v>
      </c>
      <c r="F71" s="71" t="s">
        <v>266</v>
      </c>
      <c r="G71" s="38">
        <f>'получатели поддержки'!H72*26.52%/1000</f>
        <v>265.2</v>
      </c>
      <c r="H71" s="38">
        <f>'получатели поддержки'!H72*73.48%/1000</f>
        <v>734.8</v>
      </c>
      <c r="I71" s="37" t="s">
        <v>50</v>
      </c>
      <c r="J71" s="11" t="s">
        <v>81</v>
      </c>
      <c r="K71" s="11" t="s">
        <v>159</v>
      </c>
      <c r="L71" s="19"/>
      <c r="M71" s="19"/>
      <c r="N71" s="19"/>
      <c r="O71" s="19"/>
      <c r="P71" s="39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106" t="s">
        <v>27</v>
      </c>
    </row>
    <row r="72" spans="1:27" ht="45.75" customHeight="1" x14ac:dyDescent="0.25">
      <c r="A72" s="11" t="e">
        <f>'получатели поддержки'!#REF!</f>
        <v>#REF!</v>
      </c>
      <c r="B72" s="54" t="str">
        <f>'получатели поддержки'!B73</f>
        <v>ООО "Вендми"</v>
      </c>
      <c r="C72" s="11" t="s">
        <v>79</v>
      </c>
      <c r="D72" s="67">
        <f>'получатели поддержки'!C73</f>
        <v>7447242147</v>
      </c>
      <c r="E72" s="70" t="s">
        <v>122</v>
      </c>
      <c r="F72" s="71" t="s">
        <v>267</v>
      </c>
      <c r="G72" s="38">
        <f>'получатели поддержки'!H73*26.52%/1000</f>
        <v>795.6</v>
      </c>
      <c r="H72" s="38">
        <f>'получатели поддержки'!H73*73.48%/1000</f>
        <v>2204.4</v>
      </c>
      <c r="I72" s="37" t="s">
        <v>50</v>
      </c>
      <c r="J72" s="11" t="s">
        <v>81</v>
      </c>
      <c r="K72" s="11" t="s">
        <v>159</v>
      </c>
      <c r="L72" s="19"/>
      <c r="M72" s="19"/>
      <c r="N72" s="19"/>
      <c r="O72" s="19"/>
      <c r="P72" s="19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106" t="s">
        <v>27</v>
      </c>
    </row>
    <row r="73" spans="1:27" ht="57.75" customHeight="1" x14ac:dyDescent="0.25">
      <c r="A73" s="11" t="e">
        <f>'получатели поддержки'!#REF!</f>
        <v>#REF!</v>
      </c>
      <c r="B73" s="54" t="str">
        <f>'получатели поддержки'!B74</f>
        <v>ООО "Первый поставщик"</v>
      </c>
      <c r="C73" s="11" t="s">
        <v>79</v>
      </c>
      <c r="D73" s="67">
        <f>'получатели поддержки'!C74</f>
        <v>7457007255</v>
      </c>
      <c r="E73" s="72" t="s">
        <v>122</v>
      </c>
      <c r="F73" s="51" t="s">
        <v>268</v>
      </c>
      <c r="G73" s="38">
        <f>'получатели поддержки'!H74*0%/1000</f>
        <v>0</v>
      </c>
      <c r="H73" s="38">
        <f>'получатели поддержки'!H74*100%/1000</f>
        <v>2000</v>
      </c>
      <c r="I73" s="37" t="s">
        <v>50</v>
      </c>
      <c r="J73" s="11" t="s">
        <v>81</v>
      </c>
      <c r="K73" s="11" t="s">
        <v>159</v>
      </c>
      <c r="L73" s="19"/>
      <c r="M73" s="19"/>
      <c r="N73" s="19"/>
      <c r="O73" s="19"/>
      <c r="P73" s="19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106" t="s">
        <v>167</v>
      </c>
    </row>
    <row r="74" spans="1:27" ht="55.5" customHeight="1" x14ac:dyDescent="0.25">
      <c r="A74" s="11" t="e">
        <f>'получатели поддержки'!#REF!</f>
        <v>#REF!</v>
      </c>
      <c r="B74" s="54" t="str">
        <f>'получатели поддержки'!B75</f>
        <v>ООО СК "ЧелСтрой"</v>
      </c>
      <c r="C74" s="11" t="s">
        <v>79</v>
      </c>
      <c r="D74" s="67">
        <f>'получатели поддержки'!C75</f>
        <v>7451434067</v>
      </c>
      <c r="E74" s="75" t="s">
        <v>123</v>
      </c>
      <c r="F74" s="50" t="s">
        <v>292</v>
      </c>
      <c r="G74" s="38">
        <f>'получатели поддержки'!H75*26.52%/1000</f>
        <v>795.6</v>
      </c>
      <c r="H74" s="38">
        <f>'получатели поддержки'!H75*73.48%/1000</f>
        <v>2204.4</v>
      </c>
      <c r="I74" s="37" t="s">
        <v>50</v>
      </c>
      <c r="J74" s="11" t="s">
        <v>81</v>
      </c>
      <c r="K74" s="11" t="s">
        <v>159</v>
      </c>
      <c r="L74" s="19"/>
      <c r="M74" s="19"/>
      <c r="N74" s="19"/>
      <c r="O74" s="19"/>
      <c r="P74" s="9"/>
      <c r="Q74" s="19"/>
      <c r="R74" s="19"/>
      <c r="S74" s="19"/>
      <c r="T74" s="19"/>
      <c r="U74" s="19"/>
      <c r="V74" s="19"/>
      <c r="W74" s="19"/>
      <c r="X74" s="19"/>
      <c r="Y74" s="19"/>
      <c r="Z74" s="22"/>
      <c r="AA74" s="106" t="s">
        <v>27</v>
      </c>
    </row>
    <row r="75" spans="1:27" ht="48.75" customHeight="1" x14ac:dyDescent="0.25">
      <c r="A75" s="11" t="e">
        <f>'получатели поддержки'!#REF!</f>
        <v>#REF!</v>
      </c>
      <c r="B75" s="54" t="str">
        <f>'получатели поддержки'!B76</f>
        <v>ИП Болдов М.Ю.</v>
      </c>
      <c r="C75" s="11" t="s">
        <v>53</v>
      </c>
      <c r="D75" s="67">
        <f>'получатели поддержки'!C76</f>
        <v>744911055800</v>
      </c>
      <c r="E75" s="72" t="s">
        <v>123</v>
      </c>
      <c r="F75" s="51" t="s">
        <v>257</v>
      </c>
      <c r="G75" s="38">
        <f>'получатели поддержки'!H76*26.52%/1000</f>
        <v>530.4</v>
      </c>
      <c r="H75" s="38">
        <f>'получатели поддержки'!H76*73.48%/1000</f>
        <v>1469.6</v>
      </c>
      <c r="I75" s="37" t="s">
        <v>50</v>
      </c>
      <c r="J75" s="11" t="s">
        <v>81</v>
      </c>
      <c r="K75" s="11" t="s">
        <v>159</v>
      </c>
      <c r="L75" s="19"/>
      <c r="M75" s="19"/>
      <c r="N75" s="19"/>
      <c r="O75" s="19"/>
      <c r="P75" s="19"/>
      <c r="Q75" s="22"/>
      <c r="R75" s="22"/>
      <c r="S75" s="22"/>
      <c r="T75" s="22"/>
      <c r="U75" s="22"/>
      <c r="V75" s="22"/>
      <c r="W75" s="22"/>
      <c r="X75" s="22"/>
      <c r="Y75" s="27"/>
      <c r="Z75" s="22"/>
      <c r="AA75" s="106" t="s">
        <v>27</v>
      </c>
    </row>
    <row r="76" spans="1:27" ht="47.25" customHeight="1" x14ac:dyDescent="0.25">
      <c r="A76" s="11" t="e">
        <f>'получатели поддержки'!#REF!</f>
        <v>#REF!</v>
      </c>
      <c r="B76" s="54" t="str">
        <f>'получатели поддержки'!B77</f>
        <v>ИП Кынкурогов В.И.</v>
      </c>
      <c r="C76" s="11" t="s">
        <v>53</v>
      </c>
      <c r="D76" s="67">
        <f>'получатели поддержки'!C77</f>
        <v>744700895454</v>
      </c>
      <c r="E76" s="72" t="s">
        <v>123</v>
      </c>
      <c r="F76" s="51" t="s">
        <v>257</v>
      </c>
      <c r="G76" s="38">
        <f>'получатели поддержки'!H77*26.52%/1000</f>
        <v>609.96</v>
      </c>
      <c r="H76" s="38">
        <f>'получатели поддержки'!H77*73.48%/1000</f>
        <v>1690.04</v>
      </c>
      <c r="I76" s="37" t="s">
        <v>50</v>
      </c>
      <c r="J76" s="11" t="s">
        <v>81</v>
      </c>
      <c r="K76" s="11" t="s">
        <v>159</v>
      </c>
      <c r="L76" s="19"/>
      <c r="M76" s="19"/>
      <c r="N76" s="19"/>
      <c r="O76" s="19"/>
      <c r="P76" s="19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106" t="s">
        <v>27</v>
      </c>
    </row>
    <row r="77" spans="1:27" ht="44.25" customHeight="1" x14ac:dyDescent="0.25">
      <c r="A77" s="11" t="e">
        <f>'получатели поддержки'!#REF!</f>
        <v>#REF!</v>
      </c>
      <c r="B77" s="54" t="str">
        <f>'получатели поддержки'!B78</f>
        <v>ООО "Изотоп"</v>
      </c>
      <c r="C77" s="11" t="s">
        <v>79</v>
      </c>
      <c r="D77" s="67">
        <f>'получатели поддержки'!C78</f>
        <v>7455026809</v>
      </c>
      <c r="E77" s="75" t="s">
        <v>122</v>
      </c>
      <c r="F77" s="50" t="s">
        <v>272</v>
      </c>
      <c r="G77" s="38">
        <f>'получатели поддержки'!H78*26.52%/1000</f>
        <v>795.6</v>
      </c>
      <c r="H77" s="38">
        <f>'получатели поддержки'!H78*73.48%/1000</f>
        <v>2204.4</v>
      </c>
      <c r="I77" s="37" t="s">
        <v>50</v>
      </c>
      <c r="J77" s="11" t="s">
        <v>81</v>
      </c>
      <c r="K77" s="11" t="s">
        <v>159</v>
      </c>
      <c r="L77" s="28"/>
      <c r="M77" s="28"/>
      <c r="N77" s="28"/>
      <c r="O77" s="19"/>
      <c r="P77" s="19"/>
      <c r="Q77" s="22"/>
      <c r="R77" s="22"/>
      <c r="S77" s="22"/>
      <c r="T77" s="22"/>
      <c r="U77" s="22"/>
      <c r="V77" s="22"/>
      <c r="W77" s="22"/>
      <c r="X77" s="22"/>
      <c r="Y77" s="27"/>
      <c r="Z77" s="22"/>
      <c r="AA77" s="106" t="s">
        <v>34</v>
      </c>
    </row>
    <row r="78" spans="1:27" ht="41.25" customHeight="1" x14ac:dyDescent="0.25">
      <c r="A78" s="11" t="e">
        <f>'получатели поддержки'!#REF!</f>
        <v>#REF!</v>
      </c>
      <c r="B78" s="54" t="str">
        <f>'получатели поддержки'!B79</f>
        <v>ИП Байтингер Н.В.</v>
      </c>
      <c r="C78" s="11" t="s">
        <v>53</v>
      </c>
      <c r="D78" s="67">
        <f>'получатели поддержки'!C79</f>
        <v>745224340582</v>
      </c>
      <c r="E78" s="75" t="s">
        <v>123</v>
      </c>
      <c r="F78" s="51" t="s">
        <v>269</v>
      </c>
      <c r="G78" s="38">
        <f>'получатели поддержки'!H79*26.52%/1000</f>
        <v>371.28</v>
      </c>
      <c r="H78" s="38">
        <f>'получатели поддержки'!H79*73.48%/1000</f>
        <v>1028.72</v>
      </c>
      <c r="I78" s="37" t="s">
        <v>50</v>
      </c>
      <c r="J78" s="11" t="s">
        <v>81</v>
      </c>
      <c r="K78" s="11" t="s">
        <v>159</v>
      </c>
      <c r="L78" s="19"/>
      <c r="M78" s="19"/>
      <c r="N78" s="19"/>
      <c r="O78" s="19"/>
      <c r="P78" s="19"/>
      <c r="Q78" s="25"/>
      <c r="R78" s="25"/>
      <c r="S78" s="25"/>
      <c r="T78" s="25"/>
      <c r="U78" s="25"/>
      <c r="V78" s="25"/>
      <c r="W78" s="25"/>
      <c r="X78" s="25"/>
      <c r="Y78" s="27"/>
      <c r="Z78" s="25"/>
      <c r="AA78" s="106" t="s">
        <v>27</v>
      </c>
    </row>
    <row r="79" spans="1:27" ht="45.75" customHeight="1" x14ac:dyDescent="0.25">
      <c r="A79" s="11" t="e">
        <f>'получатели поддержки'!#REF!</f>
        <v>#REF!</v>
      </c>
      <c r="B79" s="54" t="str">
        <f>'получатели поддержки'!B80</f>
        <v>ЗАО "УЗПТ "МАЯК"</v>
      </c>
      <c r="C79" s="11" t="s">
        <v>79</v>
      </c>
      <c r="D79" s="67">
        <f>'получатели поддержки'!C80</f>
        <v>7422036329</v>
      </c>
      <c r="E79" s="75" t="s">
        <v>122</v>
      </c>
      <c r="F79" s="50" t="s">
        <v>312</v>
      </c>
      <c r="G79" s="38">
        <f>'получатели поддержки'!H80*26.52%/1000</f>
        <v>716.04</v>
      </c>
      <c r="H79" s="38">
        <f>'получатели поддержки'!H80*73.48%/1000</f>
        <v>1983.96</v>
      </c>
      <c r="I79" s="37" t="s">
        <v>50</v>
      </c>
      <c r="J79" s="11" t="s">
        <v>81</v>
      </c>
      <c r="K79" s="11" t="s">
        <v>539</v>
      </c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29"/>
      <c r="Z79" s="25"/>
      <c r="AA79" s="106" t="s">
        <v>41</v>
      </c>
    </row>
    <row r="80" spans="1:27" ht="40.5" customHeight="1" x14ac:dyDescent="0.25">
      <c r="A80" s="11" t="e">
        <f>'получатели поддержки'!#REF!</f>
        <v>#REF!</v>
      </c>
      <c r="B80" s="54" t="str">
        <f>'получатели поддержки'!B81</f>
        <v>ООО Омега Транс</v>
      </c>
      <c r="C80" s="11" t="s">
        <v>79</v>
      </c>
      <c r="D80" s="67">
        <f>'получатели поддержки'!C81</f>
        <v>7404050793</v>
      </c>
      <c r="E80" s="75" t="s">
        <v>122</v>
      </c>
      <c r="F80" s="51" t="s">
        <v>260</v>
      </c>
      <c r="G80" s="38">
        <f>'получатели поддержки'!H81*96%/1000</f>
        <v>2688</v>
      </c>
      <c r="H80" s="38">
        <f>'получатели поддержки'!H81*4%/1000</f>
        <v>112</v>
      </c>
      <c r="I80" s="37" t="s">
        <v>50</v>
      </c>
      <c r="J80" s="11" t="s">
        <v>81</v>
      </c>
      <c r="K80" s="11" t="s">
        <v>539</v>
      </c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106" t="s">
        <v>39</v>
      </c>
    </row>
    <row r="81" spans="1:27" ht="45" customHeight="1" x14ac:dyDescent="0.25">
      <c r="A81" s="11" t="e">
        <f>'получатели поддержки'!#REF!</f>
        <v>#REF!</v>
      </c>
      <c r="B81" s="54" t="str">
        <f>'получатели поддержки'!B82</f>
        <v>ООО ТК "Орлан Миасс"</v>
      </c>
      <c r="C81" s="11" t="s">
        <v>79</v>
      </c>
      <c r="D81" s="67">
        <f>'получатели поддержки'!C82</f>
        <v>7415102027</v>
      </c>
      <c r="E81" s="75" t="s">
        <v>122</v>
      </c>
      <c r="F81" s="51" t="s">
        <v>266</v>
      </c>
      <c r="G81" s="38">
        <f>'получатели поддержки'!H82*96%/1000</f>
        <v>1440</v>
      </c>
      <c r="H81" s="38">
        <f>'получатели поддержки'!H82*4%/1000</f>
        <v>60</v>
      </c>
      <c r="I81" s="37" t="s">
        <v>50</v>
      </c>
      <c r="J81" s="11" t="s">
        <v>81</v>
      </c>
      <c r="K81" s="11" t="s">
        <v>539</v>
      </c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106" t="s">
        <v>39</v>
      </c>
    </row>
    <row r="82" spans="1:27" ht="53.25" customHeight="1" x14ac:dyDescent="0.25">
      <c r="A82" s="11" t="e">
        <f>'получатели поддержки'!#REF!</f>
        <v>#REF!</v>
      </c>
      <c r="B82" s="54" t="str">
        <f>'получатели поддержки'!B83</f>
        <v>ООО "СТК"МАГ"</v>
      </c>
      <c r="C82" s="11" t="s">
        <v>79</v>
      </c>
      <c r="D82" s="67">
        <f>'получатели поддержки'!C83</f>
        <v>7455013253</v>
      </c>
      <c r="E82" s="75" t="s">
        <v>122</v>
      </c>
      <c r="F82" s="50" t="s">
        <v>333</v>
      </c>
      <c r="G82" s="38">
        <f>'получатели поддержки'!H83*96%/1000</f>
        <v>2880</v>
      </c>
      <c r="H82" s="38">
        <f>'получатели поддержки'!H83*4%/1000</f>
        <v>120</v>
      </c>
      <c r="I82" s="37" t="s">
        <v>50</v>
      </c>
      <c r="J82" s="11" t="s">
        <v>81</v>
      </c>
      <c r="K82" s="11" t="s">
        <v>539</v>
      </c>
      <c r="L82" s="25"/>
      <c r="M82" s="21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106" t="s">
        <v>32</v>
      </c>
    </row>
    <row r="83" spans="1:27" ht="49.5" customHeight="1" x14ac:dyDescent="0.25">
      <c r="A83" s="11" t="e">
        <f>'получатели поддержки'!#REF!</f>
        <v>#REF!</v>
      </c>
      <c r="B83" s="54" t="str">
        <f>'получатели поддержки'!B84</f>
        <v>ИП Наурзбаев Р.Р.</v>
      </c>
      <c r="C83" s="11" t="s">
        <v>53</v>
      </c>
      <c r="D83" s="67">
        <f>'получатели поддержки'!C84</f>
        <v>743501370429</v>
      </c>
      <c r="E83" s="75" t="s">
        <v>123</v>
      </c>
      <c r="F83" s="50" t="s">
        <v>126</v>
      </c>
      <c r="G83" s="38">
        <f>'получатели поддержки'!H84*96%/1000</f>
        <v>1248</v>
      </c>
      <c r="H83" s="38">
        <f>'получатели поддержки'!H84*4%/1000</f>
        <v>52</v>
      </c>
      <c r="I83" s="37" t="s">
        <v>50</v>
      </c>
      <c r="J83" s="11" t="s">
        <v>81</v>
      </c>
      <c r="K83" s="11" t="s">
        <v>539</v>
      </c>
      <c r="L83" s="22"/>
      <c r="M83" s="25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106" t="s">
        <v>32</v>
      </c>
    </row>
    <row r="84" spans="1:27" ht="45" customHeight="1" x14ac:dyDescent="0.25">
      <c r="A84" s="11" t="e">
        <f>'получатели поддержки'!#REF!</f>
        <v>#REF!</v>
      </c>
      <c r="B84" s="54" t="str">
        <f>'получатели поддержки'!B85</f>
        <v>ООО "Гольфстрим"</v>
      </c>
      <c r="C84" s="11" t="s">
        <v>79</v>
      </c>
      <c r="D84" s="67">
        <f>'получатели поддержки'!C85</f>
        <v>7447204913</v>
      </c>
      <c r="E84" s="75" t="s">
        <v>274</v>
      </c>
      <c r="F84" s="76" t="s">
        <v>334</v>
      </c>
      <c r="G84" s="38">
        <f>'получатели поддержки'!H85*96%/1000</f>
        <v>1440</v>
      </c>
      <c r="H84" s="38">
        <f>'получатели поддержки'!H85*4%/1000</f>
        <v>60</v>
      </c>
      <c r="I84" s="37" t="s">
        <v>50</v>
      </c>
      <c r="J84" s="11" t="s">
        <v>81</v>
      </c>
      <c r="K84" s="11" t="s">
        <v>539</v>
      </c>
      <c r="L84" s="78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22"/>
      <c r="AA84" s="106" t="s">
        <v>32</v>
      </c>
    </row>
    <row r="85" spans="1:27" ht="53.25" customHeight="1" x14ac:dyDescent="0.25">
      <c r="A85" s="11" t="e">
        <f>'получатели поддержки'!#REF!</f>
        <v>#REF!</v>
      </c>
      <c r="B85" s="54" t="str">
        <f>'получатели поддержки'!B86</f>
        <v>ООО "Транспортная Логистическая Компания"</v>
      </c>
      <c r="C85" s="11" t="s">
        <v>79</v>
      </c>
      <c r="D85" s="67">
        <f>'получатели поддержки'!C86</f>
        <v>7405012920</v>
      </c>
      <c r="E85" s="75" t="s">
        <v>123</v>
      </c>
      <c r="F85" s="50" t="s">
        <v>266</v>
      </c>
      <c r="G85" s="38">
        <f>'получатели поддержки'!H86*96%/1000</f>
        <v>1920</v>
      </c>
      <c r="H85" s="38">
        <f>'получатели поддержки'!H86*4%/1000</f>
        <v>80</v>
      </c>
      <c r="I85" s="37" t="s">
        <v>50</v>
      </c>
      <c r="J85" s="11" t="s">
        <v>81</v>
      </c>
      <c r="K85" s="11" t="s">
        <v>539</v>
      </c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22"/>
      <c r="AA85" s="106" t="s">
        <v>45</v>
      </c>
    </row>
    <row r="86" spans="1:27" ht="57" customHeight="1" x14ac:dyDescent="0.25">
      <c r="A86" s="11" t="e">
        <f>'получатели поддержки'!#REF!</f>
        <v>#REF!</v>
      </c>
      <c r="B86" s="54" t="str">
        <f>'получатели поддержки'!B87</f>
        <v>ИП Харитонов А.Г.</v>
      </c>
      <c r="C86" s="11" t="s">
        <v>53</v>
      </c>
      <c r="D86" s="67">
        <f>'получатели поддержки'!C87</f>
        <v>744500152170</v>
      </c>
      <c r="E86" s="75" t="s">
        <v>291</v>
      </c>
      <c r="F86" s="76" t="s">
        <v>293</v>
      </c>
      <c r="G86" s="38">
        <f>'получатели поддержки'!H87*96%/1000</f>
        <v>2304</v>
      </c>
      <c r="H86" s="38">
        <f>'получатели поддержки'!H87*4%/1000</f>
        <v>96</v>
      </c>
      <c r="I86" s="37" t="s">
        <v>50</v>
      </c>
      <c r="J86" s="11" t="s">
        <v>81</v>
      </c>
      <c r="K86" s="11" t="s">
        <v>539</v>
      </c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22"/>
      <c r="Z86" s="22"/>
      <c r="AA86" s="106" t="s">
        <v>32</v>
      </c>
    </row>
    <row r="87" spans="1:27" ht="48" customHeight="1" x14ac:dyDescent="0.25">
      <c r="A87" s="11" t="e">
        <f>'получатели поддержки'!#REF!</f>
        <v>#REF!</v>
      </c>
      <c r="B87" s="54" t="str">
        <f>'получатели поддержки'!B88</f>
        <v>ООО "ТК "Интерджет"</v>
      </c>
      <c r="C87" s="11" t="s">
        <v>79</v>
      </c>
      <c r="D87" s="67">
        <f>'получатели поддержки'!C88</f>
        <v>7415101231</v>
      </c>
      <c r="E87" s="75" t="s">
        <v>123</v>
      </c>
      <c r="F87" s="51" t="s">
        <v>266</v>
      </c>
      <c r="G87" s="38">
        <f>'получатели поддержки'!H88*96%/1000</f>
        <v>672</v>
      </c>
      <c r="H87" s="38">
        <f>'получатели поддержки'!H88*4%/1000</f>
        <v>28</v>
      </c>
      <c r="I87" s="37" t="s">
        <v>50</v>
      </c>
      <c r="J87" s="11" t="s">
        <v>81</v>
      </c>
      <c r="K87" s="11" t="s">
        <v>539</v>
      </c>
      <c r="L87" s="25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106" t="s">
        <v>39</v>
      </c>
    </row>
    <row r="88" spans="1:27" s="35" customFormat="1" ht="56.25" customHeight="1" x14ac:dyDescent="0.25">
      <c r="A88" s="11" t="e">
        <f>'получатели поддержки'!#REF!</f>
        <v>#REF!</v>
      </c>
      <c r="B88" s="54" t="str">
        <f>'получатели поддержки'!B89</f>
        <v>ООО "МИАН"</v>
      </c>
      <c r="C88" s="11" t="s">
        <v>79</v>
      </c>
      <c r="D88" s="67">
        <f>'получатели поддержки'!C89</f>
        <v>7404055270</v>
      </c>
      <c r="E88" s="75" t="s">
        <v>122</v>
      </c>
      <c r="F88" s="51" t="s">
        <v>255</v>
      </c>
      <c r="G88" s="38">
        <f>'получатели поддержки'!H89*96%/1000</f>
        <v>1440</v>
      </c>
      <c r="H88" s="38">
        <f>'получатели поддержки'!H89*4%/1000</f>
        <v>60</v>
      </c>
      <c r="I88" s="37" t="s">
        <v>50</v>
      </c>
      <c r="J88" s="11" t="s">
        <v>81</v>
      </c>
      <c r="K88" s="11" t="s">
        <v>539</v>
      </c>
      <c r="L88" s="20"/>
      <c r="M88" s="20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106" t="s">
        <v>47</v>
      </c>
    </row>
    <row r="89" spans="1:27" s="35" customFormat="1" ht="50.25" customHeight="1" x14ac:dyDescent="0.25">
      <c r="A89" s="11" t="e">
        <f>'получатели поддержки'!#REF!</f>
        <v>#REF!</v>
      </c>
      <c r="B89" s="54" t="str">
        <f>'получатели поддержки'!B90</f>
        <v>ООО "Квант"</v>
      </c>
      <c r="C89" s="11" t="s">
        <v>79</v>
      </c>
      <c r="D89" s="67">
        <f>'получатели поддержки'!C90</f>
        <v>7422019034</v>
      </c>
      <c r="E89" s="75" t="s">
        <v>123</v>
      </c>
      <c r="F89" s="50" t="s">
        <v>313</v>
      </c>
      <c r="G89" s="38">
        <f>'получатели поддержки'!H90*96%/1000</f>
        <v>921.6</v>
      </c>
      <c r="H89" s="38">
        <f>'получатели поддержки'!H90*4%/1000</f>
        <v>38.4</v>
      </c>
      <c r="I89" s="37" t="s">
        <v>50</v>
      </c>
      <c r="J89" s="11" t="s">
        <v>81</v>
      </c>
      <c r="K89" s="11" t="s">
        <v>539</v>
      </c>
      <c r="L89" s="33"/>
      <c r="M89" s="36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106" t="s">
        <v>41</v>
      </c>
    </row>
    <row r="90" spans="1:27" s="8" customFormat="1" ht="64.5" customHeight="1" x14ac:dyDescent="0.25">
      <c r="A90" s="11" t="e">
        <f>'получатели поддержки'!#REF!</f>
        <v>#REF!</v>
      </c>
      <c r="B90" s="54" t="str">
        <f>'получатели поддержки'!B91</f>
        <v>ООО "Спецгазтранссервис"</v>
      </c>
      <c r="C90" s="11" t="s">
        <v>79</v>
      </c>
      <c r="D90" s="67">
        <f>'получатели поддержки'!C91</f>
        <v>7455020606</v>
      </c>
      <c r="E90" s="75" t="s">
        <v>122</v>
      </c>
      <c r="F90" s="51" t="s">
        <v>270</v>
      </c>
      <c r="G90" s="38">
        <f>'получатели поддержки'!H91*96%/1000</f>
        <v>2880</v>
      </c>
      <c r="H90" s="38">
        <f>'получатели поддержки'!H91*4%/1000</f>
        <v>120</v>
      </c>
      <c r="I90" s="37" t="s">
        <v>50</v>
      </c>
      <c r="J90" s="11" t="s">
        <v>81</v>
      </c>
      <c r="K90" s="11" t="s">
        <v>539</v>
      </c>
      <c r="L90" s="19"/>
      <c r="M90" s="78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22"/>
      <c r="AA90" s="106" t="s">
        <v>32</v>
      </c>
    </row>
    <row r="91" spans="1:27" ht="57.75" customHeight="1" x14ac:dyDescent="0.25">
      <c r="A91" s="11" t="e">
        <f>'получатели поддержки'!#REF!</f>
        <v>#REF!</v>
      </c>
      <c r="B91" s="54" t="str">
        <f>'получатели поддержки'!B92</f>
        <v>ООО "Уфалейский трикотаж"</v>
      </c>
      <c r="C91" s="11" t="s">
        <v>79</v>
      </c>
      <c r="D91" s="67">
        <f>'получатели поддержки'!C92</f>
        <v>7459005694</v>
      </c>
      <c r="E91" s="75" t="s">
        <v>122</v>
      </c>
      <c r="F91" s="50" t="s">
        <v>294</v>
      </c>
      <c r="G91" s="38">
        <f>'получатели поддержки'!H92*96%/1000</f>
        <v>1440</v>
      </c>
      <c r="H91" s="38">
        <f>'получатели поддержки'!H92*4%/1000</f>
        <v>60</v>
      </c>
      <c r="I91" s="37" t="s">
        <v>50</v>
      </c>
      <c r="J91" s="11" t="s">
        <v>81</v>
      </c>
      <c r="K91" s="11" t="s">
        <v>539</v>
      </c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106" t="s">
        <v>29</v>
      </c>
    </row>
    <row r="92" spans="1:27" s="8" customFormat="1" ht="50.25" customHeight="1" x14ac:dyDescent="0.25">
      <c r="A92" s="11" t="e">
        <f>'получатели поддержки'!#REF!</f>
        <v>#REF!</v>
      </c>
      <c r="B92" s="54" t="str">
        <f>'получатели поддержки'!B93</f>
        <v>ИП Тренкина Н.Б.</v>
      </c>
      <c r="C92" s="11" t="s">
        <v>53</v>
      </c>
      <c r="D92" s="67">
        <f>'получатели поддержки'!C93</f>
        <v>741701138074</v>
      </c>
      <c r="E92" s="75" t="s">
        <v>296</v>
      </c>
      <c r="F92" s="50" t="s">
        <v>295</v>
      </c>
      <c r="G92" s="38">
        <f>'получатели поддержки'!H93*96%/1000</f>
        <v>960</v>
      </c>
      <c r="H92" s="38">
        <f>'получатели поддержки'!H93*4%/1000</f>
        <v>40</v>
      </c>
      <c r="I92" s="37" t="s">
        <v>50</v>
      </c>
      <c r="J92" s="77" t="s">
        <v>81</v>
      </c>
      <c r="K92" s="11" t="s">
        <v>539</v>
      </c>
      <c r="L92" s="30"/>
      <c r="M92" s="31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106" t="s">
        <v>30</v>
      </c>
    </row>
    <row r="93" spans="1:27" ht="57.75" customHeight="1" x14ac:dyDescent="0.25">
      <c r="A93" s="11" t="e">
        <f>'получатели поддержки'!#REF!</f>
        <v>#REF!</v>
      </c>
      <c r="B93" s="54" t="str">
        <f>'получатели поддержки'!B94</f>
        <v>ИП Морозов А.В.</v>
      </c>
      <c r="C93" s="11" t="s">
        <v>53</v>
      </c>
      <c r="D93" s="67">
        <f>'получатели поддержки'!C94</f>
        <v>741500641256</v>
      </c>
      <c r="E93" s="75" t="s">
        <v>123</v>
      </c>
      <c r="F93" s="51" t="s">
        <v>271</v>
      </c>
      <c r="G93" s="38">
        <f>'получатели поддержки'!H94*96%/1000</f>
        <v>1920</v>
      </c>
      <c r="H93" s="38">
        <f>'получатели поддержки'!H94*4%/1000</f>
        <v>80</v>
      </c>
      <c r="I93" s="37" t="s">
        <v>50</v>
      </c>
      <c r="J93" s="11" t="s">
        <v>81</v>
      </c>
      <c r="K93" s="11" t="s">
        <v>539</v>
      </c>
      <c r="L93" s="19"/>
      <c r="M93" s="19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106" t="s">
        <v>39</v>
      </c>
    </row>
    <row r="94" spans="1:27" ht="54.75" customHeight="1" x14ac:dyDescent="0.25">
      <c r="A94" s="11" t="e">
        <f>'получатели поддержки'!#REF!</f>
        <v>#REF!</v>
      </c>
      <c r="B94" s="54" t="str">
        <f>'получатели поддержки'!B95</f>
        <v>ООО "Нептун"</v>
      </c>
      <c r="C94" s="11" t="s">
        <v>79</v>
      </c>
      <c r="D94" s="67">
        <f>'получатели поддержки'!C95</f>
        <v>7459005542</v>
      </c>
      <c r="E94" s="75" t="s">
        <v>122</v>
      </c>
      <c r="F94" s="50" t="s">
        <v>314</v>
      </c>
      <c r="G94" s="38">
        <f>'получатели поддержки'!H95*96%/1000</f>
        <v>1920</v>
      </c>
      <c r="H94" s="38">
        <f>'получатели поддержки'!H95*4%/1000</f>
        <v>80</v>
      </c>
      <c r="I94" s="37" t="s">
        <v>50</v>
      </c>
      <c r="J94" s="11" t="s">
        <v>81</v>
      </c>
      <c r="K94" s="11" t="s">
        <v>539</v>
      </c>
      <c r="L94" s="3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106" t="s">
        <v>220</v>
      </c>
    </row>
    <row r="95" spans="1:27" s="35" customFormat="1" ht="58.5" customHeight="1" x14ac:dyDescent="0.25">
      <c r="A95" s="11" t="e">
        <f>'получатели поддержки'!#REF!</f>
        <v>#REF!</v>
      </c>
      <c r="B95" s="54" t="str">
        <f>'получатели поддержки'!B96</f>
        <v>ООО "Развитие"</v>
      </c>
      <c r="C95" s="11" t="s">
        <v>79</v>
      </c>
      <c r="D95" s="67">
        <f>'получатели поддержки'!C96</f>
        <v>7401013761</v>
      </c>
      <c r="E95" s="75" t="s">
        <v>122</v>
      </c>
      <c r="F95" s="50" t="s">
        <v>277</v>
      </c>
      <c r="G95" s="38">
        <f>'получатели поддержки'!H96*96%/1000</f>
        <v>2880</v>
      </c>
      <c r="H95" s="38">
        <f>'получатели поддержки'!H96*4%/1000</f>
        <v>120</v>
      </c>
      <c r="I95" s="37" t="s">
        <v>50</v>
      </c>
      <c r="J95" s="11" t="s">
        <v>81</v>
      </c>
      <c r="K95" s="11" t="s">
        <v>539</v>
      </c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106" t="s">
        <v>189</v>
      </c>
    </row>
    <row r="96" spans="1:27" ht="60.75" customHeight="1" x14ac:dyDescent="0.25">
      <c r="A96" s="11" t="e">
        <f>'получатели поддержки'!#REF!</f>
        <v>#REF!</v>
      </c>
      <c r="B96" s="54" t="str">
        <f>'получатели поддержки'!B97</f>
        <v>ИП Малькова Т.В.</v>
      </c>
      <c r="C96" s="11" t="s">
        <v>79</v>
      </c>
      <c r="D96" s="67">
        <f>'получатели поддержки'!C97</f>
        <v>741506888210</v>
      </c>
      <c r="E96" s="75" t="s">
        <v>296</v>
      </c>
      <c r="F96" s="50" t="s">
        <v>297</v>
      </c>
      <c r="G96" s="38">
        <f>'получатели поддержки'!H97*96%/1000</f>
        <v>1920</v>
      </c>
      <c r="H96" s="38">
        <f>'получатели поддержки'!H97*4%/1000</f>
        <v>80</v>
      </c>
      <c r="I96" s="37" t="s">
        <v>50</v>
      </c>
      <c r="J96" s="11" t="s">
        <v>81</v>
      </c>
      <c r="K96" s="11" t="s">
        <v>539</v>
      </c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32"/>
      <c r="Z96" s="22"/>
      <c r="AA96" s="106" t="s">
        <v>39</v>
      </c>
    </row>
    <row r="97" spans="1:27" ht="45" customHeight="1" x14ac:dyDescent="0.25">
      <c r="A97" s="11" t="e">
        <f>'получатели поддержки'!#REF!</f>
        <v>#REF!</v>
      </c>
      <c r="B97" s="54" t="str">
        <f>'получатели поддержки'!B98</f>
        <v xml:space="preserve"> ООО "СпецТрейд"</v>
      </c>
      <c r="C97" s="11" t="s">
        <v>79</v>
      </c>
      <c r="D97" s="67">
        <f>'получатели поддержки'!C98</f>
        <v>7447281080</v>
      </c>
      <c r="E97" s="75" t="s">
        <v>122</v>
      </c>
      <c r="F97" s="50" t="s">
        <v>315</v>
      </c>
      <c r="G97" s="38">
        <f>'получатели поддержки'!H98*96%/1000</f>
        <v>2304</v>
      </c>
      <c r="H97" s="38">
        <f>'получатели поддержки'!H98*4%/1000</f>
        <v>96</v>
      </c>
      <c r="I97" s="37" t="s">
        <v>50</v>
      </c>
      <c r="J97" s="11" t="s">
        <v>81</v>
      </c>
      <c r="K97" s="11" t="s">
        <v>539</v>
      </c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106" t="s">
        <v>32</v>
      </c>
    </row>
    <row r="98" spans="1:27" ht="50.25" customHeight="1" x14ac:dyDescent="0.25">
      <c r="A98" s="11" t="e">
        <f>'получатели поддержки'!#REF!</f>
        <v>#REF!</v>
      </c>
      <c r="B98" s="54" t="str">
        <f>'получатели поддержки'!B99</f>
        <v>ООО "Спецавтоматика"</v>
      </c>
      <c r="C98" s="11" t="s">
        <v>79</v>
      </c>
      <c r="D98" s="67">
        <f>'получатели поддержки'!C99</f>
        <v>7445002809</v>
      </c>
      <c r="E98" s="75" t="s">
        <v>122</v>
      </c>
      <c r="F98" s="50" t="s">
        <v>272</v>
      </c>
      <c r="G98" s="38">
        <f>'получатели поддержки'!H99*96%/1000</f>
        <v>1872</v>
      </c>
      <c r="H98" s="38">
        <f>'получатели поддержки'!H99*4%/1000</f>
        <v>78</v>
      </c>
      <c r="I98" s="37" t="s">
        <v>50</v>
      </c>
      <c r="J98" s="11" t="s">
        <v>81</v>
      </c>
      <c r="K98" s="11" t="s">
        <v>539</v>
      </c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106" t="s">
        <v>32</v>
      </c>
    </row>
    <row r="99" spans="1:27" s="35" customFormat="1" ht="48.75" customHeight="1" x14ac:dyDescent="0.25">
      <c r="A99" s="11" t="e">
        <f>'получатели поддержки'!#REF!</f>
        <v>#REF!</v>
      </c>
      <c r="B99" s="54" t="str">
        <f>'получатели поддержки'!B100</f>
        <v>ИП Сергиенко В.И.</v>
      </c>
      <c r="C99" s="11" t="s">
        <v>53</v>
      </c>
      <c r="D99" s="67">
        <f>'получатели поддержки'!C100</f>
        <v>232300246927</v>
      </c>
      <c r="E99" s="75" t="s">
        <v>274</v>
      </c>
      <c r="F99" s="50" t="s">
        <v>316</v>
      </c>
      <c r="G99" s="38">
        <f>'получатели поддержки'!H100*96%/1000</f>
        <v>2112</v>
      </c>
      <c r="H99" s="38">
        <f>'получатели поддержки'!H100*4%/1000</f>
        <v>88</v>
      </c>
      <c r="I99" s="37" t="s">
        <v>50</v>
      </c>
      <c r="J99" s="11" t="s">
        <v>81</v>
      </c>
      <c r="K99" s="11" t="s">
        <v>539</v>
      </c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106" t="s">
        <v>32</v>
      </c>
    </row>
    <row r="100" spans="1:27" s="35" customFormat="1" ht="45" customHeight="1" x14ac:dyDescent="0.25">
      <c r="A100" s="11" t="e">
        <f>'получатели поддержки'!#REF!</f>
        <v>#REF!</v>
      </c>
      <c r="B100" s="54" t="str">
        <f>'получатели поддержки'!B101</f>
        <v>ООО "Чистый дом Урал"</v>
      </c>
      <c r="C100" s="11" t="s">
        <v>79</v>
      </c>
      <c r="D100" s="67">
        <f>'получатели поддержки'!C101</f>
        <v>7415079530</v>
      </c>
      <c r="E100" s="75" t="s">
        <v>123</v>
      </c>
      <c r="F100" s="50" t="s">
        <v>298</v>
      </c>
      <c r="G100" s="38">
        <f>'получатели поддержки'!H101*96%/1000</f>
        <v>768</v>
      </c>
      <c r="H100" s="38">
        <f>'получатели поддержки'!H101*4%/1000</f>
        <v>32</v>
      </c>
      <c r="I100" s="37" t="s">
        <v>50</v>
      </c>
      <c r="J100" s="11" t="s">
        <v>81</v>
      </c>
      <c r="K100" s="11" t="s">
        <v>539</v>
      </c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106" t="s">
        <v>39</v>
      </c>
    </row>
    <row r="101" spans="1:27" s="35" customFormat="1" ht="63.75" customHeight="1" x14ac:dyDescent="0.25">
      <c r="A101" s="11" t="e">
        <f>'получатели поддержки'!#REF!</f>
        <v>#REF!</v>
      </c>
      <c r="B101" s="54" t="str">
        <f>'получатели поддержки'!B102</f>
        <v>ООО "Квадрат"</v>
      </c>
      <c r="C101" s="11" t="s">
        <v>79</v>
      </c>
      <c r="D101" s="67">
        <f>'получатели поддержки'!C102</f>
        <v>7415099141</v>
      </c>
      <c r="E101" s="75" t="s">
        <v>122</v>
      </c>
      <c r="F101" s="50" t="s">
        <v>335</v>
      </c>
      <c r="G101" s="38">
        <f>'получатели поддержки'!H102*96%/1000</f>
        <v>2400</v>
      </c>
      <c r="H101" s="38">
        <f>'получатели поддержки'!H102*4%/1000</f>
        <v>100</v>
      </c>
      <c r="I101" s="37" t="s">
        <v>50</v>
      </c>
      <c r="J101" s="11" t="s">
        <v>81</v>
      </c>
      <c r="K101" s="11" t="s">
        <v>539</v>
      </c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106" t="s">
        <v>39</v>
      </c>
    </row>
    <row r="102" spans="1:27" s="35" customFormat="1" ht="57.75" customHeight="1" x14ac:dyDescent="0.25">
      <c r="A102" s="11" t="e">
        <f>'получатели поддержки'!#REF!</f>
        <v>#REF!</v>
      </c>
      <c r="B102" s="54" t="str">
        <f>'получатели поддержки'!B103</f>
        <v>ИП Петровский И.А.</v>
      </c>
      <c r="C102" s="11" t="s">
        <v>53</v>
      </c>
      <c r="D102" s="67">
        <f>'получатели поддержки'!C103</f>
        <v>744405118010</v>
      </c>
      <c r="E102" s="76" t="s">
        <v>291</v>
      </c>
      <c r="F102" s="50" t="s">
        <v>257</v>
      </c>
      <c r="G102" s="38">
        <f>'получатели поддержки'!H103*96%/1000</f>
        <v>576</v>
      </c>
      <c r="H102" s="38">
        <f>'получатели поддержки'!H103*4%/1000</f>
        <v>24</v>
      </c>
      <c r="I102" s="37" t="s">
        <v>50</v>
      </c>
      <c r="J102" s="11" t="s">
        <v>81</v>
      </c>
      <c r="K102" s="11" t="s">
        <v>539</v>
      </c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106" t="s">
        <v>32</v>
      </c>
    </row>
    <row r="103" spans="1:27" ht="48.75" customHeight="1" x14ac:dyDescent="0.25">
      <c r="A103" s="11" t="e">
        <f>'получатели поддержки'!#REF!</f>
        <v>#REF!</v>
      </c>
      <c r="B103" s="54" t="str">
        <f>'получатели поддержки'!B104</f>
        <v>ИП Степанов Е.С.</v>
      </c>
      <c r="C103" s="11" t="s">
        <v>53</v>
      </c>
      <c r="D103" s="67">
        <f>'получатели поддержки'!C104</f>
        <v>745303888004</v>
      </c>
      <c r="E103" s="75" t="s">
        <v>318</v>
      </c>
      <c r="F103" s="50" t="s">
        <v>317</v>
      </c>
      <c r="G103" s="38">
        <f>'получатели поддержки'!H104*0%/1000</f>
        <v>0</v>
      </c>
      <c r="H103" s="38">
        <f>'получатели поддержки'!H104*100%/1000</f>
        <v>1400</v>
      </c>
      <c r="I103" s="37" t="s">
        <v>50</v>
      </c>
      <c r="J103" s="11" t="s">
        <v>81</v>
      </c>
      <c r="K103" s="11" t="s">
        <v>159</v>
      </c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106" t="s">
        <v>27</v>
      </c>
    </row>
    <row r="104" spans="1:27" ht="53.25" customHeight="1" x14ac:dyDescent="0.25">
      <c r="A104" s="11" t="e">
        <f>'получатели поддержки'!#REF!</f>
        <v>#REF!</v>
      </c>
      <c r="B104" s="54" t="str">
        <f>'получатели поддержки'!B105</f>
        <v>ООО "Премиум Класс"</v>
      </c>
      <c r="C104" s="11" t="s">
        <v>79</v>
      </c>
      <c r="D104" s="67">
        <f>'получатели поддержки'!C105</f>
        <v>7453267929</v>
      </c>
      <c r="E104" s="75" t="s">
        <v>123</v>
      </c>
      <c r="F104" s="50" t="s">
        <v>319</v>
      </c>
      <c r="G104" s="38">
        <f>'получатели поддержки'!H105*0%/1000</f>
        <v>0</v>
      </c>
      <c r="H104" s="38">
        <f>'получатели поддержки'!H105*100%/1000</f>
        <v>375</v>
      </c>
      <c r="I104" s="37" t="s">
        <v>50</v>
      </c>
      <c r="J104" s="11" t="s">
        <v>81</v>
      </c>
      <c r="K104" s="11" t="s">
        <v>159</v>
      </c>
      <c r="L104" s="3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106" t="s">
        <v>27</v>
      </c>
    </row>
    <row r="105" spans="1:27" ht="48.75" customHeight="1" x14ac:dyDescent="0.25">
      <c r="A105" s="11" t="e">
        <f>'получатели поддержки'!#REF!</f>
        <v>#REF!</v>
      </c>
      <c r="B105" s="54" t="str">
        <f>'получатели поддержки'!B106</f>
        <v>ООО ТПК "Жилмебстрой"</v>
      </c>
      <c r="C105" s="11" t="s">
        <v>79</v>
      </c>
      <c r="D105" s="67">
        <f>'получатели поддержки'!C106</f>
        <v>7415042650</v>
      </c>
      <c r="E105" s="75" t="s">
        <v>122</v>
      </c>
      <c r="F105" s="50" t="s">
        <v>292</v>
      </c>
      <c r="G105" s="38">
        <f>'получатели поддержки'!H106*96%/1000</f>
        <v>2880</v>
      </c>
      <c r="H105" s="38">
        <f>'получатели поддержки'!H106*4%/1000</f>
        <v>120</v>
      </c>
      <c r="I105" s="37" t="s">
        <v>50</v>
      </c>
      <c r="J105" s="11" t="s">
        <v>81</v>
      </c>
      <c r="K105" s="11" t="s">
        <v>539</v>
      </c>
      <c r="L105" s="32"/>
      <c r="M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106" t="s">
        <v>39</v>
      </c>
    </row>
    <row r="106" spans="1:27" ht="53.25" customHeight="1" x14ac:dyDescent="0.25">
      <c r="A106" s="11" t="e">
        <f>'получатели поддержки'!#REF!</f>
        <v>#REF!</v>
      </c>
      <c r="B106" s="54" t="str">
        <f>'получатели поддержки'!B107</f>
        <v>ИП Широков А.А.</v>
      </c>
      <c r="C106" s="11" t="s">
        <v>53</v>
      </c>
      <c r="D106" s="67">
        <f>'получатели поддержки'!C107</f>
        <v>740400180137</v>
      </c>
      <c r="E106" s="75" t="s">
        <v>318</v>
      </c>
      <c r="F106" s="83" t="s">
        <v>320</v>
      </c>
      <c r="G106" s="38">
        <f>'получатели поддержки'!H107*96%/1000</f>
        <v>2880</v>
      </c>
      <c r="H106" s="38">
        <f>'получатели поддержки'!H107*4%/1000</f>
        <v>120</v>
      </c>
      <c r="I106" s="37" t="s">
        <v>50</v>
      </c>
      <c r="J106" s="11" t="s">
        <v>81</v>
      </c>
      <c r="K106" s="11" t="s">
        <v>539</v>
      </c>
      <c r="L106" s="32"/>
      <c r="M106" s="3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106" t="s">
        <v>47</v>
      </c>
    </row>
    <row r="107" spans="1:27" ht="53.25" customHeight="1" x14ac:dyDescent="0.25">
      <c r="A107" s="11" t="e">
        <f>'получатели поддержки'!#REF!</f>
        <v>#REF!</v>
      </c>
      <c r="B107" s="54" t="str">
        <f>'получатели поддержки'!B108</f>
        <v>ООО "Уралспецмонтаж"</v>
      </c>
      <c r="C107" s="11" t="s">
        <v>79</v>
      </c>
      <c r="D107" s="67">
        <f>'получатели поддержки'!C108</f>
        <v>7404037545</v>
      </c>
      <c r="E107" s="75" t="s">
        <v>122</v>
      </c>
      <c r="F107" s="73" t="s">
        <v>272</v>
      </c>
      <c r="G107" s="38">
        <f>'получатели поддержки'!H108*96%/1000</f>
        <v>2304</v>
      </c>
      <c r="H107" s="38">
        <f>'получатели поддержки'!H108*4%/1000</f>
        <v>96</v>
      </c>
      <c r="I107" s="37" t="s">
        <v>50</v>
      </c>
      <c r="J107" s="11" t="s">
        <v>81</v>
      </c>
      <c r="K107" s="11" t="s">
        <v>539</v>
      </c>
      <c r="L107" s="32"/>
      <c r="M107" s="3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106" t="s">
        <v>32</v>
      </c>
    </row>
    <row r="108" spans="1:27" ht="46.5" customHeight="1" x14ac:dyDescent="0.25">
      <c r="A108" s="11" t="e">
        <f>'получатели поддержки'!#REF!</f>
        <v>#REF!</v>
      </c>
      <c r="B108" s="54" t="str">
        <f>'получатели поддержки'!B109</f>
        <v>ООО "Акваком"</v>
      </c>
      <c r="C108" s="11" t="s">
        <v>79</v>
      </c>
      <c r="D108" s="67">
        <f>'получатели поддержки'!C109</f>
        <v>7415038580</v>
      </c>
      <c r="E108" s="75" t="s">
        <v>122</v>
      </c>
      <c r="F108" s="76" t="s">
        <v>299</v>
      </c>
      <c r="G108" s="38">
        <f>'получатели поддержки'!H109*96%/1000</f>
        <v>960</v>
      </c>
      <c r="H108" s="38">
        <f>'получатели поддержки'!H109*4%/1000</f>
        <v>40</v>
      </c>
      <c r="I108" s="37" t="s">
        <v>50</v>
      </c>
      <c r="J108" s="11" t="s">
        <v>81</v>
      </c>
      <c r="K108" s="11" t="s">
        <v>539</v>
      </c>
      <c r="L108" s="32"/>
      <c r="M108" s="3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106" t="s">
        <v>39</v>
      </c>
    </row>
    <row r="109" spans="1:27" ht="49.5" customHeight="1" x14ac:dyDescent="0.25">
      <c r="A109" s="11" t="e">
        <f>'получатели поддержки'!#REF!</f>
        <v>#REF!</v>
      </c>
      <c r="B109" s="54" t="str">
        <f>'получатели поддержки'!B110</f>
        <v>ООО "Браво"</v>
      </c>
      <c r="C109" s="11" t="s">
        <v>79</v>
      </c>
      <c r="D109" s="67">
        <f>'получатели поддержки'!C110</f>
        <v>7449056298</v>
      </c>
      <c r="E109" s="76" t="s">
        <v>123</v>
      </c>
      <c r="F109" s="87" t="s">
        <v>257</v>
      </c>
      <c r="G109" s="38">
        <f>'получатели поддержки'!H110*96%/1000</f>
        <v>2880</v>
      </c>
      <c r="H109" s="38">
        <f>'получатели поддержки'!H110*4%/1000</f>
        <v>120</v>
      </c>
      <c r="I109" s="37" t="s">
        <v>50</v>
      </c>
      <c r="J109" s="11" t="s">
        <v>81</v>
      </c>
      <c r="K109" s="11" t="s">
        <v>80</v>
      </c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32"/>
      <c r="Z109" s="22"/>
      <c r="AA109" s="106" t="s">
        <v>27</v>
      </c>
    </row>
    <row r="110" spans="1:27" ht="54" customHeight="1" x14ac:dyDescent="0.25">
      <c r="A110" s="11" t="e">
        <f>'получатели поддержки'!#REF!</f>
        <v>#REF!</v>
      </c>
      <c r="B110" s="54" t="str">
        <f>'получатели поддержки'!B111</f>
        <v>ООО "Технозип"</v>
      </c>
      <c r="C110" s="11" t="s">
        <v>79</v>
      </c>
      <c r="D110" s="67">
        <f>'получатели поддержки'!C111</f>
        <v>7448019367</v>
      </c>
      <c r="E110" s="75" t="s">
        <v>122</v>
      </c>
      <c r="F110" s="88" t="s">
        <v>350</v>
      </c>
      <c r="G110" s="38">
        <f>'получатели поддержки'!H111*96%/1000</f>
        <v>1344</v>
      </c>
      <c r="H110" s="38">
        <f>'получатели поддержки'!H111*4%/1000</f>
        <v>56</v>
      </c>
      <c r="I110" s="37" t="s">
        <v>50</v>
      </c>
      <c r="J110" s="11" t="s">
        <v>81</v>
      </c>
      <c r="K110" s="11" t="s">
        <v>80</v>
      </c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22"/>
      <c r="AA110" s="106" t="s">
        <v>27</v>
      </c>
    </row>
    <row r="111" spans="1:27" ht="51" customHeight="1" x14ac:dyDescent="0.25">
      <c r="A111" s="11" t="e">
        <f>'получатели поддержки'!#REF!</f>
        <v>#REF!</v>
      </c>
      <c r="B111" s="54" t="str">
        <f>'получатели поддержки'!B112</f>
        <v>ИП Бурдин В.Ф.</v>
      </c>
      <c r="C111" s="11" t="s">
        <v>53</v>
      </c>
      <c r="D111" s="67">
        <f>'получатели поддержки'!C112</f>
        <v>745106411300</v>
      </c>
      <c r="E111" s="75" t="s">
        <v>274</v>
      </c>
      <c r="F111" s="89" t="s">
        <v>266</v>
      </c>
      <c r="G111" s="38">
        <f>'получатели поддержки'!H112*81%/1000</f>
        <v>2430</v>
      </c>
      <c r="H111" s="38">
        <f>'получатели поддержки'!H112*19%/1000</f>
        <v>570</v>
      </c>
      <c r="I111" s="37" t="s">
        <v>50</v>
      </c>
      <c r="J111" s="11" t="s">
        <v>81</v>
      </c>
      <c r="K111" s="11" t="s">
        <v>346</v>
      </c>
      <c r="Y111" s="34"/>
      <c r="AA111" s="106" t="s">
        <v>27</v>
      </c>
    </row>
    <row r="112" spans="1:27" ht="49.5" customHeight="1" x14ac:dyDescent="0.25">
      <c r="A112" s="11" t="e">
        <f>'получатели поддержки'!#REF!</f>
        <v>#REF!</v>
      </c>
      <c r="B112" s="54" t="str">
        <f>'получатели поддержки'!B113</f>
        <v>ООО НПК "Соединение"</v>
      </c>
      <c r="C112" s="11" t="s">
        <v>79</v>
      </c>
      <c r="D112" s="67">
        <f>'получатели поддержки'!C113</f>
        <v>7447243197</v>
      </c>
      <c r="E112" s="75" t="s">
        <v>122</v>
      </c>
      <c r="F112" s="90" t="s">
        <v>263</v>
      </c>
      <c r="G112" s="38">
        <f>'получатели поддержки'!H113*96%/1000</f>
        <v>4608</v>
      </c>
      <c r="H112" s="38">
        <f>'получатели поддержки'!H113*4%/1000</f>
        <v>192</v>
      </c>
      <c r="I112" s="37" t="s">
        <v>50</v>
      </c>
      <c r="J112" s="11" t="s">
        <v>81</v>
      </c>
      <c r="K112" s="11" t="s">
        <v>80</v>
      </c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AA112" s="106" t="s">
        <v>27</v>
      </c>
    </row>
    <row r="113" spans="1:27" ht="54.75" customHeight="1" x14ac:dyDescent="0.25">
      <c r="A113" s="11" t="e">
        <f>'получатели поддержки'!#REF!</f>
        <v>#REF!</v>
      </c>
      <c r="B113" s="54" t="str">
        <f>'получатели поддержки'!B114</f>
        <v>ИП Маркова Г.С.</v>
      </c>
      <c r="C113" s="11" t="s">
        <v>53</v>
      </c>
      <c r="D113" s="67">
        <f>'получатели поддержки'!C114</f>
        <v>744611706480</v>
      </c>
      <c r="E113" s="76" t="s">
        <v>296</v>
      </c>
      <c r="F113" s="50" t="s">
        <v>349</v>
      </c>
      <c r="G113" s="38">
        <f>'получатели поддержки'!H114*81%/1000</f>
        <v>292.90005000000002</v>
      </c>
      <c r="H113" s="38">
        <f>'получатели поддержки'!H114*19%/1000</f>
        <v>68.704949999999997</v>
      </c>
      <c r="I113" s="37" t="s">
        <v>50</v>
      </c>
      <c r="J113" s="11" t="s">
        <v>81</v>
      </c>
      <c r="K113" s="11" t="s">
        <v>346</v>
      </c>
      <c r="L113" s="19"/>
      <c r="M113" s="19"/>
      <c r="N113" s="22"/>
      <c r="O113" s="33"/>
      <c r="P113" s="33"/>
      <c r="Q113" s="22"/>
      <c r="R113" s="22"/>
      <c r="S113" s="22"/>
      <c r="T113" s="22"/>
      <c r="U113" s="22"/>
      <c r="V113" s="22"/>
      <c r="W113" s="22"/>
      <c r="X113" s="22"/>
      <c r="Y113" s="25"/>
      <c r="Z113" s="22"/>
      <c r="AA113" s="106" t="s">
        <v>32</v>
      </c>
    </row>
    <row r="114" spans="1:27" ht="48.75" customHeight="1" x14ac:dyDescent="0.25">
      <c r="A114" s="11" t="e">
        <f>'получатели поддержки'!#REF!</f>
        <v>#REF!</v>
      </c>
      <c r="B114" s="54" t="str">
        <f>'получатели поддержки'!B115</f>
        <v>ИП Маркова Г.С.</v>
      </c>
      <c r="C114" s="11" t="s">
        <v>53</v>
      </c>
      <c r="D114" s="67">
        <f>'получатели поддержки'!C115</f>
        <v>744611706480</v>
      </c>
      <c r="E114" s="75" t="s">
        <v>296</v>
      </c>
      <c r="F114" s="90" t="s">
        <v>349</v>
      </c>
      <c r="G114" s="38">
        <f>'получатели поддержки'!H115*96%/1000</f>
        <v>380.4</v>
      </c>
      <c r="H114" s="38">
        <f>'получатели поддержки'!H115*4%/1000</f>
        <v>15.85</v>
      </c>
      <c r="I114" s="37" t="s">
        <v>50</v>
      </c>
      <c r="J114" s="11" t="s">
        <v>81</v>
      </c>
      <c r="K114" s="11" t="s">
        <v>539</v>
      </c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22"/>
      <c r="AA114" s="106" t="s">
        <v>32</v>
      </c>
    </row>
    <row r="115" spans="1:27" ht="51" customHeight="1" x14ac:dyDescent="0.25">
      <c r="A115" s="11" t="e">
        <f>'получатели поддержки'!#REF!</f>
        <v>#REF!</v>
      </c>
      <c r="B115" s="54" t="str">
        <f>'получатели поддержки'!B116</f>
        <v>ИП Видгоф М.Б.</v>
      </c>
      <c r="C115" s="11" t="s">
        <v>53</v>
      </c>
      <c r="D115" s="67">
        <f>'получатели поддержки'!C116</f>
        <v>745210616390</v>
      </c>
      <c r="E115" s="78" t="s">
        <v>123</v>
      </c>
      <c r="F115" s="64" t="s">
        <v>327</v>
      </c>
      <c r="G115" s="38">
        <f>'получатели поддержки'!H116*81%/1000</f>
        <v>2430</v>
      </c>
      <c r="H115" s="38">
        <f>'получатели поддержки'!H116*19%/1000</f>
        <v>570</v>
      </c>
      <c r="I115" s="37" t="s">
        <v>50</v>
      </c>
      <c r="J115" s="11" t="s">
        <v>81</v>
      </c>
      <c r="K115" s="11" t="s">
        <v>346</v>
      </c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22"/>
      <c r="AA115" s="106" t="s">
        <v>27</v>
      </c>
    </row>
    <row r="116" spans="1:27" ht="45.75" customHeight="1" x14ac:dyDescent="0.25">
      <c r="A116" s="11" t="e">
        <f>'получатели поддержки'!#REF!</f>
        <v>#REF!</v>
      </c>
      <c r="B116" s="54" t="str">
        <f>'получатели поддержки'!B117</f>
        <v>ИП Коровкин В.В.</v>
      </c>
      <c r="C116" s="11" t="s">
        <v>53</v>
      </c>
      <c r="D116" s="67">
        <f>'получатели поддержки'!C117</f>
        <v>744913864436</v>
      </c>
      <c r="E116" s="78" t="s">
        <v>274</v>
      </c>
      <c r="F116" s="52" t="s">
        <v>347</v>
      </c>
      <c r="G116" s="38">
        <f>'получатели поддержки'!H117*81%/1000</f>
        <v>2430</v>
      </c>
      <c r="H116" s="38">
        <f>'получатели поддержки'!H117*19%/1000</f>
        <v>570</v>
      </c>
      <c r="I116" s="37" t="s">
        <v>50</v>
      </c>
      <c r="J116" s="11" t="s">
        <v>81</v>
      </c>
      <c r="K116" s="11" t="s">
        <v>346</v>
      </c>
      <c r="L116" s="19"/>
      <c r="M116" s="19"/>
      <c r="AA116" s="106" t="s">
        <v>27</v>
      </c>
    </row>
    <row r="117" spans="1:27" ht="51" customHeight="1" x14ac:dyDescent="0.25">
      <c r="A117" s="11" t="e">
        <f>'получатели поддержки'!#REF!</f>
        <v>#REF!</v>
      </c>
      <c r="B117" s="54" t="str">
        <f>'получатели поддержки'!B118</f>
        <v>ИП Субач И.В.</v>
      </c>
      <c r="C117" s="11" t="s">
        <v>53</v>
      </c>
      <c r="D117" s="67">
        <f>'получатели поддержки'!C118</f>
        <v>667210051312</v>
      </c>
      <c r="E117" s="78"/>
      <c r="F117" s="64" t="s">
        <v>357</v>
      </c>
      <c r="G117" s="38">
        <f>'получатели поддержки'!H118*96%/1000</f>
        <v>3840</v>
      </c>
      <c r="H117" s="38">
        <f>'получатели поддержки'!H118*4%/1000</f>
        <v>160</v>
      </c>
      <c r="I117" s="37" t="s">
        <v>50</v>
      </c>
      <c r="J117" s="11" t="s">
        <v>81</v>
      </c>
      <c r="K117" s="107" t="s">
        <v>82</v>
      </c>
      <c r="L117" s="19"/>
      <c r="M117" s="19"/>
      <c r="AA117" s="106" t="s">
        <v>47</v>
      </c>
    </row>
    <row r="118" spans="1:27" ht="50.25" customHeight="1" x14ac:dyDescent="0.25">
      <c r="A118" s="11" t="e">
        <f>'получатели поддержки'!#REF!</f>
        <v>#REF!</v>
      </c>
      <c r="B118" s="54" t="str">
        <f>'получатели поддержки'!B119</f>
        <v>ИП Алексахин И.Ю.</v>
      </c>
      <c r="C118" s="11" t="s">
        <v>53</v>
      </c>
      <c r="D118" s="67">
        <f>'получатели поддержки'!C119</f>
        <v>744720319032</v>
      </c>
      <c r="E118" s="78" t="s">
        <v>274</v>
      </c>
      <c r="F118" s="64" t="s">
        <v>359</v>
      </c>
      <c r="G118" s="38">
        <f>'получатели поддержки'!H119*96%/1000</f>
        <v>1152</v>
      </c>
      <c r="H118" s="38">
        <f>'получатели поддержки'!H119*4%/1000</f>
        <v>48</v>
      </c>
      <c r="I118" s="37" t="s">
        <v>50</v>
      </c>
      <c r="J118" s="11" t="s">
        <v>81</v>
      </c>
      <c r="K118" s="11" t="s">
        <v>80</v>
      </c>
      <c r="L118" s="22"/>
      <c r="AA118" s="106" t="s">
        <v>27</v>
      </c>
    </row>
    <row r="119" spans="1:27" ht="48" customHeight="1" x14ac:dyDescent="0.25">
      <c r="A119" s="11" t="e">
        <f>'получатели поддержки'!#REF!</f>
        <v>#REF!</v>
      </c>
      <c r="B119" s="54" t="str">
        <f>'получатели поддержки'!B120</f>
        <v>ООО ТК "Промреагент"</v>
      </c>
      <c r="C119" s="11" t="s">
        <v>79</v>
      </c>
      <c r="D119" s="67">
        <f>'получатели поддержки'!C120</f>
        <v>7452115419</v>
      </c>
      <c r="E119" s="78" t="s">
        <v>122</v>
      </c>
      <c r="F119" s="64" t="s">
        <v>360</v>
      </c>
      <c r="G119" s="38">
        <f>'получатели поддержки'!H120*96%/1000</f>
        <v>1440</v>
      </c>
      <c r="H119" s="38">
        <f>'получатели поддержки'!H120*4%/1000</f>
        <v>60</v>
      </c>
      <c r="I119" s="37" t="s">
        <v>50</v>
      </c>
      <c r="J119" s="11" t="s">
        <v>81</v>
      </c>
      <c r="K119" s="11" t="s">
        <v>80</v>
      </c>
      <c r="L119" s="19"/>
      <c r="M119" s="19"/>
      <c r="AA119" s="106" t="s">
        <v>27</v>
      </c>
    </row>
    <row r="120" spans="1:27" ht="63" customHeight="1" x14ac:dyDescent="0.25">
      <c r="A120" s="11" t="e">
        <f>'получатели поддержки'!#REF!</f>
        <v>#REF!</v>
      </c>
      <c r="B120" s="54" t="str">
        <f>'получатели поддержки'!B121</f>
        <v>ООО ПКФ "Регион"</v>
      </c>
      <c r="C120" s="11" t="s">
        <v>79</v>
      </c>
      <c r="D120" s="67">
        <f>'получатели поддержки'!C121</f>
        <v>7460011607</v>
      </c>
      <c r="E120" s="75" t="s">
        <v>122</v>
      </c>
      <c r="F120" s="68" t="s">
        <v>302</v>
      </c>
      <c r="G120" s="38">
        <f>'получатели поддержки'!H121*96%/1000</f>
        <v>1920</v>
      </c>
      <c r="H120" s="38">
        <f>'получатели поддержки'!H121*4%/1000</f>
        <v>80</v>
      </c>
      <c r="I120" s="37" t="s">
        <v>50</v>
      </c>
      <c r="J120" s="11" t="s">
        <v>81</v>
      </c>
      <c r="K120" s="11" t="s">
        <v>80</v>
      </c>
      <c r="L120" s="22"/>
      <c r="AA120" s="106" t="s">
        <v>27</v>
      </c>
    </row>
    <row r="121" spans="1:27" ht="57" customHeight="1" x14ac:dyDescent="0.25">
      <c r="A121" s="11" t="e">
        <f>'получатели поддержки'!#REF!</f>
        <v>#REF!</v>
      </c>
      <c r="B121" s="54" t="str">
        <f>'получатели поддержки'!B122</f>
        <v>ИП Макаревич Е.А.</v>
      </c>
      <c r="C121" s="11" t="s">
        <v>53</v>
      </c>
      <c r="D121" s="67">
        <f>'получатели поддержки'!C122</f>
        <v>741300003707</v>
      </c>
      <c r="E121" s="78" t="s">
        <v>274</v>
      </c>
      <c r="F121" s="19" t="s">
        <v>361</v>
      </c>
      <c r="G121" s="38">
        <f>'получатели поддержки'!H122*96%/1000</f>
        <v>1713.6</v>
      </c>
      <c r="H121" s="38">
        <f>'получатели поддержки'!H122*4%/1000</f>
        <v>71.400000000000006</v>
      </c>
      <c r="I121" s="37" t="s">
        <v>50</v>
      </c>
      <c r="J121" s="11" t="s">
        <v>81</v>
      </c>
      <c r="K121" s="11" t="s">
        <v>80</v>
      </c>
      <c r="L121" s="22"/>
      <c r="AA121" s="106" t="s">
        <v>48</v>
      </c>
    </row>
    <row r="122" spans="1:27" ht="56.25" hidden="1" customHeight="1" x14ac:dyDescent="0.25">
      <c r="A122" s="11" t="e">
        <f>'получатели поддержки'!#REF!</f>
        <v>#REF!</v>
      </c>
      <c r="B122" s="54" t="str">
        <f>'получатели поддержки'!B123</f>
        <v>ИП Макаревич Е.А.</v>
      </c>
      <c r="C122" s="11" t="s">
        <v>53</v>
      </c>
      <c r="D122" s="67">
        <f>'получатели поддержки'!C123</f>
        <v>741300003707</v>
      </c>
      <c r="E122" s="78" t="s">
        <v>274</v>
      </c>
      <c r="F122" s="19" t="s">
        <v>361</v>
      </c>
      <c r="G122" s="38">
        <f>'получатели поддержки'!H123*96%/1000</f>
        <v>1166.4000000000001</v>
      </c>
      <c r="H122" s="38">
        <f>'получатели поддержки'!H123*4%/1000</f>
        <v>48.6</v>
      </c>
      <c r="I122" s="37" t="s">
        <v>50</v>
      </c>
      <c r="J122" s="11" t="s">
        <v>76</v>
      </c>
      <c r="K122" s="11" t="s">
        <v>96</v>
      </c>
      <c r="L122" s="22"/>
      <c r="AA122" s="106" t="s">
        <v>48</v>
      </c>
    </row>
    <row r="123" spans="1:27" ht="48" customHeight="1" x14ac:dyDescent="0.25">
      <c r="A123" s="11" t="e">
        <f>'получатели поддержки'!#REF!</f>
        <v>#REF!</v>
      </c>
      <c r="B123" s="54" t="str">
        <f>'получатели поддержки'!B124</f>
        <v>ООО "СитиМедиа"</v>
      </c>
      <c r="C123" s="11" t="s">
        <v>79</v>
      </c>
      <c r="D123" s="67">
        <f>'получатели поддержки'!C124</f>
        <v>7453133033</v>
      </c>
      <c r="E123" s="78" t="s">
        <v>123</v>
      </c>
      <c r="F123" s="64" t="s">
        <v>365</v>
      </c>
      <c r="G123" s="38">
        <f>'получатели поддержки'!H124*96%/1000</f>
        <v>2208</v>
      </c>
      <c r="H123" s="38">
        <f>'получатели поддержки'!H124*4%/1000</f>
        <v>92</v>
      </c>
      <c r="I123" s="37" t="s">
        <v>50</v>
      </c>
      <c r="J123" s="11" t="s">
        <v>81</v>
      </c>
      <c r="K123" s="11" t="s">
        <v>80</v>
      </c>
      <c r="L123" s="22"/>
      <c r="M123" s="19"/>
      <c r="AA123" s="106" t="s">
        <v>27</v>
      </c>
    </row>
    <row r="124" spans="1:27" s="35" customFormat="1" ht="57.75" customHeight="1" x14ac:dyDescent="0.25">
      <c r="A124" s="11" t="e">
        <f>'получатели поддержки'!#REF!</f>
        <v>#REF!</v>
      </c>
      <c r="B124" s="54" t="str">
        <f>'получатели поддержки'!B125</f>
        <v>ООО "Фьюче Энерджи"</v>
      </c>
      <c r="C124" s="11" t="s">
        <v>79</v>
      </c>
      <c r="D124" s="67">
        <f>'получатели поддержки'!C125</f>
        <v>7447261728</v>
      </c>
      <c r="E124" s="78" t="s">
        <v>122</v>
      </c>
      <c r="F124" s="64" t="s">
        <v>362</v>
      </c>
      <c r="G124" s="38">
        <f>'получатели поддержки'!H125*96%/1000</f>
        <v>1440</v>
      </c>
      <c r="H124" s="38">
        <f>'получатели поддержки'!H125*4%/1000</f>
        <v>60</v>
      </c>
      <c r="I124" s="37" t="s">
        <v>50</v>
      </c>
      <c r="J124" s="11" t="s">
        <v>81</v>
      </c>
      <c r="K124" s="11" t="s">
        <v>80</v>
      </c>
      <c r="L124" s="33"/>
      <c r="AA124" s="106" t="s">
        <v>27</v>
      </c>
    </row>
    <row r="125" spans="1:27" s="35" customFormat="1" ht="55.5" hidden="1" customHeight="1" x14ac:dyDescent="0.25">
      <c r="A125" s="11" t="e">
        <f>'получатели поддержки'!#REF!</f>
        <v>#REF!</v>
      </c>
      <c r="B125" s="54" t="str">
        <f>'получатели поддержки'!B126</f>
        <v>ООО "Норд-Агрегат"</v>
      </c>
      <c r="C125" s="11" t="s">
        <v>79</v>
      </c>
      <c r="D125" s="67">
        <f>'получатели поддержки'!C126</f>
        <v>7415086167</v>
      </c>
      <c r="E125" s="78" t="s">
        <v>122</v>
      </c>
      <c r="F125" s="64" t="s">
        <v>348</v>
      </c>
      <c r="G125" s="38">
        <f>'получатели поддержки'!H126*96%/1000</f>
        <v>4800</v>
      </c>
      <c r="H125" s="38">
        <f>'получатели поддержки'!H126*4%/1000</f>
        <v>200</v>
      </c>
      <c r="I125" s="37" t="s">
        <v>50</v>
      </c>
      <c r="J125" s="11" t="s">
        <v>76</v>
      </c>
      <c r="K125" s="107" t="s">
        <v>77</v>
      </c>
      <c r="L125" s="33"/>
      <c r="M125" s="20"/>
      <c r="AA125" s="106" t="s">
        <v>39</v>
      </c>
    </row>
    <row r="126" spans="1:27" ht="53.25" hidden="1" customHeight="1" x14ac:dyDescent="0.25">
      <c r="A126" s="11" t="e">
        <f>'получатели поддержки'!#REF!</f>
        <v>#REF!</v>
      </c>
      <c r="B126" s="54" t="str">
        <f>'получатели поддержки'!B127</f>
        <v>ИП Хомякова Е.В.</v>
      </c>
      <c r="C126" s="11" t="s">
        <v>53</v>
      </c>
      <c r="D126" s="67">
        <f>'получатели поддержки'!C127</f>
        <v>744910883800</v>
      </c>
      <c r="E126" s="78" t="s">
        <v>122</v>
      </c>
      <c r="F126" s="19" t="s">
        <v>363</v>
      </c>
      <c r="G126" s="38">
        <f>'получатели поддержки'!H127*96%/1000</f>
        <v>960</v>
      </c>
      <c r="H126" s="38">
        <f>'получатели поддержки'!H127*4%/1000</f>
        <v>40</v>
      </c>
      <c r="I126" s="37" t="s">
        <v>50</v>
      </c>
      <c r="J126" s="11" t="s">
        <v>85</v>
      </c>
      <c r="K126" s="11" t="s">
        <v>80</v>
      </c>
      <c r="L126" s="19"/>
      <c r="M126" s="19"/>
      <c r="P126" s="9"/>
      <c r="AA126" s="106" t="s">
        <v>27</v>
      </c>
    </row>
    <row r="127" spans="1:27" ht="45.75" customHeight="1" x14ac:dyDescent="0.25">
      <c r="A127" s="11" t="e">
        <f>'получатели поддержки'!#REF!</f>
        <v>#REF!</v>
      </c>
      <c r="B127" s="54" t="str">
        <f>'получатели поддержки'!B128</f>
        <v>ИП Гожедрянова К.Н.</v>
      </c>
      <c r="C127" s="11" t="s">
        <v>53</v>
      </c>
      <c r="D127" s="67">
        <f>'получатели поддержки'!C128</f>
        <v>745211122989</v>
      </c>
      <c r="E127" s="78" t="s">
        <v>278</v>
      </c>
      <c r="F127" s="19" t="s">
        <v>366</v>
      </c>
      <c r="G127" s="38">
        <f>'получатели поддержки'!H128*96%/1000</f>
        <v>2112</v>
      </c>
      <c r="H127" s="38">
        <f>'получатели поддержки'!H128*4%/1000</f>
        <v>88</v>
      </c>
      <c r="I127" s="37" t="s">
        <v>50</v>
      </c>
      <c r="J127" s="11" t="s">
        <v>81</v>
      </c>
      <c r="K127" s="11" t="s">
        <v>80</v>
      </c>
      <c r="L127" s="19"/>
      <c r="M127" s="19"/>
      <c r="P127" s="9"/>
      <c r="AA127" s="106" t="s">
        <v>27</v>
      </c>
    </row>
    <row r="128" spans="1:27" s="35" customFormat="1" ht="45.75" customHeight="1" x14ac:dyDescent="0.25">
      <c r="A128" s="11" t="e">
        <f>'получатели поддержки'!#REF!</f>
        <v>#REF!</v>
      </c>
      <c r="B128" s="54" t="str">
        <f>'получатели поддержки'!B129</f>
        <v>ИП Еремина А.Н.</v>
      </c>
      <c r="C128" s="11" t="s">
        <v>53</v>
      </c>
      <c r="D128" s="67">
        <f>'получатели поддержки'!C129</f>
        <v>744908649088</v>
      </c>
      <c r="E128" s="78" t="s">
        <v>429</v>
      </c>
      <c r="F128" s="19" t="s">
        <v>373</v>
      </c>
      <c r="G128" s="38">
        <f>'получатели поддержки'!H129*96%/1000</f>
        <v>2880</v>
      </c>
      <c r="H128" s="38">
        <f>'получатели поддержки'!H129*4%/1000</f>
        <v>120</v>
      </c>
      <c r="I128" s="37" t="s">
        <v>50</v>
      </c>
      <c r="J128" s="11" t="s">
        <v>81</v>
      </c>
      <c r="K128" s="11" t="s">
        <v>80</v>
      </c>
      <c r="AA128" s="106" t="s">
        <v>27</v>
      </c>
    </row>
    <row r="129" spans="1:27" ht="54.75" customHeight="1" x14ac:dyDescent="0.25">
      <c r="A129" s="11" t="e">
        <f>'получатели поддержки'!#REF!</f>
        <v>#REF!</v>
      </c>
      <c r="B129" s="54" t="str">
        <f>'получатели поддержки'!B130</f>
        <v>ООО "Добрый дом"</v>
      </c>
      <c r="C129" s="11" t="s">
        <v>79</v>
      </c>
      <c r="D129" s="67">
        <f>'получатели поддержки'!C130</f>
        <v>7412015672</v>
      </c>
      <c r="E129" s="78" t="s">
        <v>122</v>
      </c>
      <c r="F129" s="19" t="s">
        <v>260</v>
      </c>
      <c r="G129" s="38">
        <f>'получатели поддержки'!H130*96%/1000</f>
        <v>3840</v>
      </c>
      <c r="H129" s="38">
        <f>'получатели поддержки'!H130*4%/1000</f>
        <v>160</v>
      </c>
      <c r="I129" s="37" t="s">
        <v>50</v>
      </c>
      <c r="J129" s="11" t="s">
        <v>81</v>
      </c>
      <c r="K129" s="11" t="s">
        <v>80</v>
      </c>
      <c r="AA129" s="106" t="s">
        <v>27</v>
      </c>
    </row>
    <row r="130" spans="1:27" ht="52.5" customHeight="1" x14ac:dyDescent="0.25">
      <c r="A130" s="11" t="e">
        <f>'получатели поддержки'!#REF!</f>
        <v>#REF!</v>
      </c>
      <c r="B130" s="54" t="str">
        <f>'получатели поддержки'!B131</f>
        <v>ИП Грачев В.Н.</v>
      </c>
      <c r="C130" s="11" t="s">
        <v>53</v>
      </c>
      <c r="D130" s="67">
        <f>'получатели поддержки'!C131</f>
        <v>741300188046</v>
      </c>
      <c r="E130" s="78" t="s">
        <v>274</v>
      </c>
      <c r="F130" s="19" t="s">
        <v>375</v>
      </c>
      <c r="G130" s="38">
        <f>'получатели поддержки'!H131*96%/1000</f>
        <v>2880</v>
      </c>
      <c r="H130" s="38">
        <f>'получатели поддержки'!H131*4%/1000</f>
        <v>120</v>
      </c>
      <c r="I130" s="37" t="s">
        <v>50</v>
      </c>
      <c r="J130" s="11" t="s">
        <v>81</v>
      </c>
      <c r="K130" s="11" t="s">
        <v>80</v>
      </c>
      <c r="AA130" s="106" t="s">
        <v>48</v>
      </c>
    </row>
    <row r="131" spans="1:27" ht="42" customHeight="1" x14ac:dyDescent="0.25">
      <c r="A131" s="11" t="e">
        <f>'получатели поддержки'!#REF!</f>
        <v>#REF!</v>
      </c>
      <c r="B131" s="54" t="str">
        <f>'получатели поддержки'!B132</f>
        <v>ООО НПП "Промтехэмаль"</v>
      </c>
      <c r="C131" s="11" t="s">
        <v>79</v>
      </c>
      <c r="D131" s="67">
        <f>'получатели поддержки'!C132</f>
        <v>7452102466</v>
      </c>
      <c r="E131" s="78" t="s">
        <v>122</v>
      </c>
      <c r="F131" s="19" t="s">
        <v>378</v>
      </c>
      <c r="G131" s="38">
        <f>'получатели поддержки'!H132*81%/1000</f>
        <v>2025.0000000000002</v>
      </c>
      <c r="H131" s="38">
        <f>'получатели поддержки'!H132*19%/1000</f>
        <v>475</v>
      </c>
      <c r="I131" s="37" t="s">
        <v>50</v>
      </c>
      <c r="J131" s="11" t="s">
        <v>81</v>
      </c>
      <c r="K131" s="11" t="s">
        <v>97</v>
      </c>
      <c r="AA131" s="106" t="s">
        <v>27</v>
      </c>
    </row>
    <row r="132" spans="1:27" ht="44.25" customHeight="1" x14ac:dyDescent="0.25">
      <c r="A132" s="11" t="e">
        <f>'получатели поддержки'!#REF!</f>
        <v>#REF!</v>
      </c>
      <c r="B132" s="54" t="str">
        <f>'получатели поддержки'!B133</f>
        <v>ООО"Фэмэли"</v>
      </c>
      <c r="C132" s="11" t="s">
        <v>79</v>
      </c>
      <c r="D132" s="67">
        <f>'получатели поддержки'!C133</f>
        <v>7449106421</v>
      </c>
      <c r="E132" s="78" t="s">
        <v>274</v>
      </c>
      <c r="F132" s="19" t="s">
        <v>368</v>
      </c>
      <c r="G132" s="38">
        <f>'получатели поддержки'!H133*81%/1000</f>
        <v>2430</v>
      </c>
      <c r="H132" s="38">
        <f>'получатели поддержки'!H133*19%/1000</f>
        <v>570</v>
      </c>
      <c r="I132" s="37" t="s">
        <v>50</v>
      </c>
      <c r="J132" s="11" t="s">
        <v>81</v>
      </c>
      <c r="K132" s="11" t="s">
        <v>346</v>
      </c>
      <c r="AA132" s="106" t="s">
        <v>27</v>
      </c>
    </row>
    <row r="133" spans="1:27" ht="45.75" customHeight="1" x14ac:dyDescent="0.25">
      <c r="A133" s="11" t="e">
        <f>'получатели поддержки'!#REF!</f>
        <v>#REF!</v>
      </c>
      <c r="B133" s="54" t="str">
        <f>'получатели поддержки'!B134</f>
        <v>ИП Шмойлова А.А.</v>
      </c>
      <c r="C133" s="11" t="s">
        <v>53</v>
      </c>
      <c r="D133" s="67">
        <f>'получатели поддержки'!C134</f>
        <v>745105863209</v>
      </c>
      <c r="E133" s="78" t="s">
        <v>427</v>
      </c>
      <c r="F133" s="19" t="s">
        <v>266</v>
      </c>
      <c r="G133" s="38">
        <f>'получатели поддержки'!H134*81%/1000</f>
        <v>4050.0000000000005</v>
      </c>
      <c r="H133" s="38">
        <f>'получатели поддержки'!H134*19%/1000</f>
        <v>950</v>
      </c>
      <c r="I133" s="37" t="s">
        <v>50</v>
      </c>
      <c r="J133" s="11" t="s">
        <v>81</v>
      </c>
      <c r="K133" s="11" t="s">
        <v>80</v>
      </c>
      <c r="AA133" s="106" t="s">
        <v>27</v>
      </c>
    </row>
    <row r="134" spans="1:27" ht="57.75" hidden="1" customHeight="1" x14ac:dyDescent="0.25">
      <c r="A134" s="11" t="e">
        <f>'получатели поддержки'!#REF!</f>
        <v>#REF!</v>
      </c>
      <c r="B134" s="54" t="str">
        <f>'получатели поддержки'!B135</f>
        <v>ООО "НВК Групп"</v>
      </c>
      <c r="C134" s="11" t="s">
        <v>79</v>
      </c>
      <c r="D134" s="67">
        <f>'получатели поддержки'!C135</f>
        <v>7447284838</v>
      </c>
      <c r="E134" s="78" t="s">
        <v>122</v>
      </c>
      <c r="F134" s="19" t="s">
        <v>266</v>
      </c>
      <c r="G134" s="38">
        <f>'получатели поддержки'!H135*81%/1000</f>
        <v>3183.3</v>
      </c>
      <c r="H134" s="38">
        <f>'получатели поддержки'!H135*19%/1000</f>
        <v>746.7</v>
      </c>
      <c r="I134" s="37" t="s">
        <v>50</v>
      </c>
      <c r="J134" s="11" t="s">
        <v>85</v>
      </c>
      <c r="K134" s="11" t="s">
        <v>80</v>
      </c>
      <c r="AA134" s="106" t="s">
        <v>27</v>
      </c>
    </row>
    <row r="135" spans="1:27" ht="51.75" customHeight="1" x14ac:dyDescent="0.25">
      <c r="A135" s="11" t="e">
        <f>'получатели поддержки'!#REF!</f>
        <v>#REF!</v>
      </c>
      <c r="B135" s="54" t="str">
        <f>'получатели поддержки'!B136</f>
        <v>ООО "Ресурс-М"</v>
      </c>
      <c r="C135" s="11" t="s">
        <v>79</v>
      </c>
      <c r="D135" s="67">
        <f>'получатели поддержки'!C136</f>
        <v>7401013585</v>
      </c>
      <c r="E135" s="78" t="s">
        <v>122</v>
      </c>
      <c r="F135" s="19" t="s">
        <v>302</v>
      </c>
      <c r="G135" s="38">
        <f>'получатели поддержки'!H136*81%/1000</f>
        <v>2268</v>
      </c>
      <c r="H135" s="38">
        <f>'получатели поддержки'!H136*19%/1000</f>
        <v>532</v>
      </c>
      <c r="I135" s="37" t="s">
        <v>50</v>
      </c>
      <c r="J135" s="11" t="s">
        <v>81</v>
      </c>
      <c r="K135" s="11" t="s">
        <v>80</v>
      </c>
      <c r="AA135" s="106" t="s">
        <v>383</v>
      </c>
    </row>
    <row r="136" spans="1:27" ht="58.5" customHeight="1" x14ac:dyDescent="0.25">
      <c r="A136" s="11" t="e">
        <f>'получатели поддержки'!#REF!</f>
        <v>#REF!</v>
      </c>
      <c r="B136" s="54" t="str">
        <f>'получатели поддержки'!B137</f>
        <v>ООО "Промышленная компания "НПП"</v>
      </c>
      <c r="C136" s="11" t="s">
        <v>79</v>
      </c>
      <c r="D136" s="67">
        <f>'получатели поддержки'!C137</f>
        <v>7451074449</v>
      </c>
      <c r="E136" s="78" t="s">
        <v>123</v>
      </c>
      <c r="F136" s="19" t="s">
        <v>126</v>
      </c>
      <c r="G136" s="38">
        <f>'получатели поддержки'!H137*81%/1000</f>
        <v>1944.0000000000002</v>
      </c>
      <c r="H136" s="38">
        <f>'получатели поддержки'!H137*19%/1000</f>
        <v>456</v>
      </c>
      <c r="I136" s="37" t="s">
        <v>50</v>
      </c>
      <c r="J136" s="11" t="s">
        <v>81</v>
      </c>
      <c r="K136" s="11" t="s">
        <v>80</v>
      </c>
      <c r="AA136" s="106" t="s">
        <v>27</v>
      </c>
    </row>
    <row r="137" spans="1:27" ht="63" hidden="1" customHeight="1" x14ac:dyDescent="0.25">
      <c r="A137" s="11" t="e">
        <f>'получатели поддержки'!#REF!</f>
        <v>#REF!</v>
      </c>
      <c r="B137" s="54" t="str">
        <f>'получатели поддержки'!B138</f>
        <v>ИП Медведева С.А.</v>
      </c>
      <c r="C137" s="11" t="s">
        <v>53</v>
      </c>
      <c r="D137" s="67">
        <f>'получатели поддержки'!C138</f>
        <v>745109678550</v>
      </c>
      <c r="E137" s="78" t="s">
        <v>122</v>
      </c>
      <c r="F137" s="19" t="s">
        <v>347</v>
      </c>
      <c r="G137" s="38">
        <f>'получатели поддержки'!H138*81%/1000</f>
        <v>4050.0000000000005</v>
      </c>
      <c r="H137" s="38">
        <f>'получатели поддержки'!H138*19%/1000</f>
        <v>950</v>
      </c>
      <c r="I137" s="37" t="s">
        <v>50</v>
      </c>
      <c r="J137" s="11" t="s">
        <v>76</v>
      </c>
      <c r="K137" s="11" t="s">
        <v>96</v>
      </c>
      <c r="AA137" s="106" t="s">
        <v>27</v>
      </c>
    </row>
    <row r="138" spans="1:27" ht="52.5" customHeight="1" x14ac:dyDescent="0.25">
      <c r="A138" s="11" t="e">
        <f>'получатели поддержки'!#REF!</f>
        <v>#REF!</v>
      </c>
      <c r="B138" s="54" t="str">
        <f>'получатели поддержки'!B139</f>
        <v>ООО "Транслига"</v>
      </c>
      <c r="C138" s="11" t="s">
        <v>79</v>
      </c>
      <c r="D138" s="67">
        <f>'получатели поддержки'!C139</f>
        <v>7430030264</v>
      </c>
      <c r="E138" s="78" t="s">
        <v>122</v>
      </c>
      <c r="F138" s="19" t="s">
        <v>266</v>
      </c>
      <c r="G138" s="38">
        <f>'получатели поддержки'!H139*81%/1000</f>
        <v>4050.0000000000005</v>
      </c>
      <c r="H138" s="38">
        <f>'получатели поддержки'!H139*19%/1000</f>
        <v>950</v>
      </c>
      <c r="I138" s="37" t="s">
        <v>50</v>
      </c>
      <c r="J138" s="11" t="s">
        <v>81</v>
      </c>
      <c r="K138" s="11" t="s">
        <v>80</v>
      </c>
      <c r="AA138" s="106" t="s">
        <v>42</v>
      </c>
    </row>
    <row r="139" spans="1:27" ht="54.75" customHeight="1" x14ac:dyDescent="0.25">
      <c r="A139" s="11" t="e">
        <f>'получатели поддержки'!#REF!</f>
        <v>#REF!</v>
      </c>
      <c r="B139" s="54" t="str">
        <f>'получатели поддержки'!B140</f>
        <v>ООО "Навита"</v>
      </c>
      <c r="C139" s="11" t="s">
        <v>79</v>
      </c>
      <c r="D139" s="67">
        <f>'получатели поддержки'!C140</f>
        <v>7448159526</v>
      </c>
      <c r="E139" s="78" t="s">
        <v>123</v>
      </c>
      <c r="F139" s="19" t="s">
        <v>270</v>
      </c>
      <c r="G139" s="38">
        <f>'получатели поддержки'!H140*81%/1000</f>
        <v>364.5</v>
      </c>
      <c r="H139" s="38">
        <f>'получатели поддержки'!H140*19%/1000</f>
        <v>85.5</v>
      </c>
      <c r="I139" s="37" t="s">
        <v>50</v>
      </c>
      <c r="J139" s="11" t="s">
        <v>81</v>
      </c>
      <c r="K139" s="11" t="s">
        <v>80</v>
      </c>
      <c r="AA139" s="106" t="s">
        <v>27</v>
      </c>
    </row>
    <row r="140" spans="1:27" ht="49.5" customHeight="1" x14ac:dyDescent="0.25">
      <c r="A140" s="11" t="e">
        <f>'получатели поддержки'!#REF!</f>
        <v>#REF!</v>
      </c>
      <c r="B140" s="54" t="str">
        <f>'получатели поддержки'!B141</f>
        <v>ООО "Реворк"</v>
      </c>
      <c r="C140" s="11" t="s">
        <v>79</v>
      </c>
      <c r="D140" s="67">
        <f>'получатели поддержки'!C141</f>
        <v>7453283367</v>
      </c>
      <c r="E140" s="78" t="s">
        <v>122</v>
      </c>
      <c r="F140" s="64" t="s">
        <v>292</v>
      </c>
      <c r="G140" s="38">
        <f>'получатели поддержки'!H141*81%/1000</f>
        <v>3483</v>
      </c>
      <c r="H140" s="38">
        <f>'получатели поддержки'!H141*19%/1000</f>
        <v>817</v>
      </c>
      <c r="I140" s="37" t="s">
        <v>50</v>
      </c>
      <c r="J140" s="11" t="s">
        <v>81</v>
      </c>
      <c r="K140" s="11" t="s">
        <v>80</v>
      </c>
      <c r="AA140" s="106" t="s">
        <v>27</v>
      </c>
    </row>
    <row r="141" spans="1:27" ht="48.75" customHeight="1" x14ac:dyDescent="0.25">
      <c r="A141" s="11" t="e">
        <f>'получатели поддержки'!#REF!</f>
        <v>#REF!</v>
      </c>
      <c r="B141" s="54" t="str">
        <f>'получатели поддержки'!B142</f>
        <v>ИП Потеряев В.И.</v>
      </c>
      <c r="C141" s="11" t="s">
        <v>53</v>
      </c>
      <c r="D141" s="67">
        <f>'получатели поддержки'!C142</f>
        <v>740400596128</v>
      </c>
      <c r="E141" s="78" t="s">
        <v>274</v>
      </c>
      <c r="F141" s="19" t="s">
        <v>347</v>
      </c>
      <c r="G141" s="38">
        <f>'получатели поддержки'!H142*81%/1000</f>
        <v>1701</v>
      </c>
      <c r="H141" s="38">
        <f>'получатели поддержки'!H142*19%/1000</f>
        <v>399</v>
      </c>
      <c r="I141" s="37" t="s">
        <v>50</v>
      </c>
      <c r="J141" s="11" t="s">
        <v>81</v>
      </c>
      <c r="K141" s="107" t="s">
        <v>82</v>
      </c>
      <c r="AA141" s="106" t="s">
        <v>47</v>
      </c>
    </row>
    <row r="142" spans="1:27" ht="48" customHeight="1" x14ac:dyDescent="0.25">
      <c r="A142" s="11" t="e">
        <f>'получатели поддержки'!#REF!</f>
        <v>#REF!</v>
      </c>
      <c r="B142" s="54" t="str">
        <f>'получатели поддержки'!B143</f>
        <v>ООО "Прибус"</v>
      </c>
      <c r="C142" s="11" t="s">
        <v>79</v>
      </c>
      <c r="D142" s="67">
        <f>'получатели поддержки'!C143</f>
        <v>7456012936</v>
      </c>
      <c r="E142" s="78" t="s">
        <v>123</v>
      </c>
      <c r="F142" s="19" t="s">
        <v>399</v>
      </c>
      <c r="G142" s="38">
        <f>'получатели поддержки'!H143*81%/1000</f>
        <v>810</v>
      </c>
      <c r="H142" s="38">
        <f>'получатели поддержки'!H143*19%/1000</f>
        <v>190</v>
      </c>
      <c r="I142" s="37" t="s">
        <v>50</v>
      </c>
      <c r="J142" s="11" t="s">
        <v>81</v>
      </c>
      <c r="K142" s="107" t="s">
        <v>82</v>
      </c>
      <c r="AA142" s="106" t="s">
        <v>32</v>
      </c>
    </row>
    <row r="143" spans="1:27" ht="53.25" customHeight="1" x14ac:dyDescent="0.25">
      <c r="A143" s="11" t="e">
        <f>'получатели поддержки'!#REF!</f>
        <v>#REF!</v>
      </c>
      <c r="B143" s="54" t="str">
        <f>'получатели поддержки'!B144</f>
        <v>ООО "УТК"</v>
      </c>
      <c r="C143" s="11" t="s">
        <v>79</v>
      </c>
      <c r="D143" s="67">
        <f>'получатели поддержки'!C144</f>
        <v>7404058295</v>
      </c>
      <c r="E143" s="78" t="s">
        <v>122</v>
      </c>
      <c r="F143" s="97" t="s">
        <v>260</v>
      </c>
      <c r="G143" s="38">
        <f>'получатели поддержки'!H144*81%/1000</f>
        <v>3645.0000000000005</v>
      </c>
      <c r="H143" s="38">
        <f>'получатели поддержки'!H144*19%/1000</f>
        <v>855</v>
      </c>
      <c r="I143" s="37" t="s">
        <v>50</v>
      </c>
      <c r="J143" s="11" t="s">
        <v>81</v>
      </c>
      <c r="K143" s="107" t="s">
        <v>82</v>
      </c>
      <c r="AA143" s="106" t="s">
        <v>47</v>
      </c>
    </row>
    <row r="144" spans="1:27" ht="49.5" hidden="1" customHeight="1" x14ac:dyDescent="0.25">
      <c r="A144" s="11" t="e">
        <f>'получатели поддержки'!#REF!</f>
        <v>#REF!</v>
      </c>
      <c r="B144" s="54" t="str">
        <f>'получатели поддержки'!B145</f>
        <v>ООО ТПК "Жилмебстрой"</v>
      </c>
      <c r="C144" s="11" t="s">
        <v>79</v>
      </c>
      <c r="D144" s="67">
        <f>'получатели поддержки'!C145</f>
        <v>7415042650</v>
      </c>
      <c r="E144" s="78" t="s">
        <v>122</v>
      </c>
      <c r="F144" s="19" t="s">
        <v>292</v>
      </c>
      <c r="G144" s="38">
        <f>'получатели поддержки'!H145*96%/1000</f>
        <v>1920</v>
      </c>
      <c r="H144" s="38">
        <f>'получатели поддержки'!H145*4%/1000</f>
        <v>80</v>
      </c>
      <c r="I144" s="37" t="s">
        <v>50</v>
      </c>
      <c r="J144" s="11" t="s">
        <v>85</v>
      </c>
      <c r="K144" s="107" t="s">
        <v>82</v>
      </c>
      <c r="AA144" s="106" t="s">
        <v>39</v>
      </c>
    </row>
    <row r="145" spans="1:27" ht="51" customHeight="1" x14ac:dyDescent="0.25">
      <c r="A145" s="11" t="e">
        <f>'получатели поддержки'!#REF!</f>
        <v>#REF!</v>
      </c>
      <c r="B145" s="54" t="str">
        <f>'получатели поддержки'!B146</f>
        <v>ООО «ТПК «Фаворит»</v>
      </c>
      <c r="C145" s="11" t="s">
        <v>79</v>
      </c>
      <c r="D145" s="67">
        <f>'получатели поддержки'!C146</f>
        <v>7455024135</v>
      </c>
      <c r="E145" s="78" t="s">
        <v>122</v>
      </c>
      <c r="F145" s="51" t="s">
        <v>408</v>
      </c>
      <c r="G145" s="38">
        <f>'получатели поддержки'!H146*96%/1000</f>
        <v>2880</v>
      </c>
      <c r="H145" s="38">
        <f>'получатели поддержки'!H146*4%/1000</f>
        <v>120</v>
      </c>
      <c r="I145" s="37" t="s">
        <v>50</v>
      </c>
      <c r="J145" s="11" t="s">
        <v>81</v>
      </c>
      <c r="K145" s="107" t="s">
        <v>82</v>
      </c>
      <c r="AA145" s="106" t="s">
        <v>32</v>
      </c>
    </row>
    <row r="146" spans="1:27" ht="54.75" customHeight="1" x14ac:dyDescent="0.25">
      <c r="A146" s="11" t="e">
        <f>'получатели поддержки'!#REF!</f>
        <v>#REF!</v>
      </c>
      <c r="B146" s="54" t="str">
        <f>'получатели поддержки'!B147</f>
        <v>ИП Князева Е.А.</v>
      </c>
      <c r="C146" s="11" t="s">
        <v>53</v>
      </c>
      <c r="D146" s="67">
        <f>'получатели поддержки'!C147</f>
        <v>741500491804</v>
      </c>
      <c r="E146" s="78" t="s">
        <v>428</v>
      </c>
      <c r="F146" s="51" t="s">
        <v>414</v>
      </c>
      <c r="G146" s="38">
        <f>'получатели поддержки'!H147*81%/1000</f>
        <v>4050.0000000000005</v>
      </c>
      <c r="H146" s="38">
        <f>'получатели поддержки'!H147*19%/1000</f>
        <v>950</v>
      </c>
      <c r="I146" s="37" t="s">
        <v>50</v>
      </c>
      <c r="J146" s="11" t="s">
        <v>81</v>
      </c>
      <c r="K146" s="107" t="s">
        <v>82</v>
      </c>
      <c r="AA146" s="106" t="s">
        <v>39</v>
      </c>
    </row>
    <row r="147" spans="1:27" ht="59.25" customHeight="1" x14ac:dyDescent="0.25">
      <c r="A147" s="11" t="e">
        <f>'получатели поддержки'!#REF!</f>
        <v>#REF!</v>
      </c>
      <c r="B147" s="54" t="str">
        <f>'получатели поддержки'!B148</f>
        <v>ИП Вернигора Г.М.</v>
      </c>
      <c r="C147" s="11" t="s">
        <v>53</v>
      </c>
      <c r="D147" s="67">
        <f>'получатели поддержки'!C148</f>
        <v>745308063416</v>
      </c>
      <c r="E147" s="78" t="s">
        <v>291</v>
      </c>
      <c r="F147" s="20" t="s">
        <v>368</v>
      </c>
      <c r="G147" s="98">
        <f>'получатели поддержки'!H148*81%/1000</f>
        <v>891.00000000000011</v>
      </c>
      <c r="H147" s="98">
        <f>'получатели поддержки'!H148*19%/1000</f>
        <v>209</v>
      </c>
      <c r="I147" s="73" t="s">
        <v>50</v>
      </c>
      <c r="J147" s="61" t="s">
        <v>81</v>
      </c>
      <c r="K147" s="61" t="s">
        <v>80</v>
      </c>
      <c r="AA147" s="106" t="s">
        <v>27</v>
      </c>
    </row>
    <row r="148" spans="1:27" ht="56.25" customHeight="1" x14ac:dyDescent="0.25">
      <c r="A148" s="11" t="e">
        <f>'получатели поддержки'!#REF!</f>
        <v>#REF!</v>
      </c>
      <c r="B148" s="54" t="str">
        <f>'получатели поддержки'!B149</f>
        <v>ООО "Айс Климат"</v>
      </c>
      <c r="C148" s="11" t="s">
        <v>79</v>
      </c>
      <c r="D148" s="67">
        <f>'получатели поддержки'!C149</f>
        <v>7447236714</v>
      </c>
      <c r="E148" s="78" t="s">
        <v>122</v>
      </c>
      <c r="F148" s="20" t="s">
        <v>420</v>
      </c>
      <c r="G148" s="98">
        <f>'получатели поддержки'!H149*81%/1000</f>
        <v>891.00000000000011</v>
      </c>
      <c r="H148" s="98">
        <f>'получатели поддержки'!H149*19%/1000</f>
        <v>209</v>
      </c>
      <c r="I148" s="73" t="s">
        <v>50</v>
      </c>
      <c r="J148" s="61" t="s">
        <v>81</v>
      </c>
      <c r="K148" s="61" t="s">
        <v>80</v>
      </c>
      <c r="AA148" s="106" t="s">
        <v>27</v>
      </c>
    </row>
    <row r="149" spans="1:27" ht="58.5" customHeight="1" x14ac:dyDescent="0.25">
      <c r="A149" s="11" t="e">
        <f>'получатели поддержки'!#REF!</f>
        <v>#REF!</v>
      </c>
      <c r="B149" s="54" t="str">
        <f>'получатели поддержки'!B150</f>
        <v>ООО "Технохолдинг"</v>
      </c>
      <c r="C149" s="11" t="s">
        <v>79</v>
      </c>
      <c r="D149" s="67">
        <f>'получатели поддержки'!C150</f>
        <v>7453304352</v>
      </c>
      <c r="E149" s="78" t="s">
        <v>122</v>
      </c>
      <c r="F149" s="20" t="s">
        <v>421</v>
      </c>
      <c r="G149" s="98">
        <f>'получатели поддержки'!H150*81%/1000</f>
        <v>2430</v>
      </c>
      <c r="H149" s="98">
        <f>'получатели поддержки'!H150*19%/1000</f>
        <v>570</v>
      </c>
      <c r="I149" s="73" t="s">
        <v>50</v>
      </c>
      <c r="J149" s="61" t="s">
        <v>81</v>
      </c>
      <c r="K149" s="61" t="s">
        <v>80</v>
      </c>
      <c r="AA149" s="106" t="s">
        <v>27</v>
      </c>
    </row>
    <row r="150" spans="1:27" ht="51.75" customHeight="1" x14ac:dyDescent="0.25">
      <c r="A150" s="11" t="e">
        <f>'получатели поддержки'!#REF!</f>
        <v>#REF!</v>
      </c>
      <c r="B150" s="54" t="str">
        <f>'получатели поддержки'!B151</f>
        <v xml:space="preserve">ИП Хасанова Т.Ю. </v>
      </c>
      <c r="C150" s="11" t="s">
        <v>53</v>
      </c>
      <c r="D150" s="67">
        <f>'получатели поддержки'!C151</f>
        <v>744606868630</v>
      </c>
      <c r="E150" s="78" t="s">
        <v>123</v>
      </c>
      <c r="F150" s="64" t="s">
        <v>423</v>
      </c>
      <c r="G150" s="38">
        <f>'получатели поддержки'!H151*81%/1000</f>
        <v>810</v>
      </c>
      <c r="H150" s="38">
        <f>'получатели поддержки'!H151*19%/1000</f>
        <v>190</v>
      </c>
      <c r="I150" s="37" t="s">
        <v>50</v>
      </c>
      <c r="J150" s="11" t="s">
        <v>81</v>
      </c>
      <c r="K150" s="107" t="s">
        <v>82</v>
      </c>
      <c r="AA150" s="106" t="s">
        <v>32</v>
      </c>
    </row>
    <row r="151" spans="1:27" ht="54.75" hidden="1" customHeight="1" x14ac:dyDescent="0.25">
      <c r="A151" s="11" t="e">
        <f>'получатели поддержки'!#REF!</f>
        <v>#REF!</v>
      </c>
      <c r="B151" s="54" t="str">
        <f>'получатели поддержки'!B152</f>
        <v>ИП Карпов А.Л.</v>
      </c>
      <c r="C151" s="11" t="s">
        <v>53</v>
      </c>
      <c r="D151" s="67">
        <f>'получатели поддержки'!C152</f>
        <v>744900765371</v>
      </c>
      <c r="E151" s="78" t="s">
        <v>274</v>
      </c>
      <c r="F151" s="64" t="s">
        <v>347</v>
      </c>
      <c r="G151" s="38">
        <f>'получатели поддержки'!H152*81%/1000</f>
        <v>1620</v>
      </c>
      <c r="H151" s="38">
        <f>'получатели поддержки'!H152*19%/1000</f>
        <v>380</v>
      </c>
      <c r="I151" s="37" t="s">
        <v>50</v>
      </c>
      <c r="J151" s="11" t="s">
        <v>85</v>
      </c>
      <c r="K151" s="107" t="s">
        <v>82</v>
      </c>
      <c r="L151" s="99"/>
      <c r="AA151" s="106" t="s">
        <v>47</v>
      </c>
    </row>
    <row r="152" spans="1:27" ht="48.75" customHeight="1" x14ac:dyDescent="0.25">
      <c r="A152" s="11" t="e">
        <f>'получатели поддержки'!#REF!</f>
        <v>#REF!</v>
      </c>
      <c r="B152" s="54" t="str">
        <f>'получатели поддержки'!B153</f>
        <v>ООО "Вита"</v>
      </c>
      <c r="C152" s="11" t="s">
        <v>79</v>
      </c>
      <c r="D152" s="67">
        <f>'получатели поддержки'!C153</f>
        <v>7404049188</v>
      </c>
      <c r="E152" s="78" t="s">
        <v>123</v>
      </c>
      <c r="F152" s="64" t="s">
        <v>425</v>
      </c>
      <c r="G152" s="38">
        <f>'получатели поддержки'!H153*81%/1000</f>
        <v>1053</v>
      </c>
      <c r="H152" s="38">
        <f>'получатели поддержки'!H153*19%/1000</f>
        <v>247</v>
      </c>
      <c r="I152" s="37" t="s">
        <v>50</v>
      </c>
      <c r="J152" s="11" t="s">
        <v>81</v>
      </c>
      <c r="K152" s="11" t="s">
        <v>80</v>
      </c>
      <c r="L152" s="34"/>
      <c r="AA152" s="106" t="s">
        <v>59</v>
      </c>
    </row>
    <row r="153" spans="1:27" ht="60" customHeight="1" x14ac:dyDescent="0.25">
      <c r="A153" s="11" t="e">
        <f>'получатели поддержки'!#REF!</f>
        <v>#REF!</v>
      </c>
      <c r="B153" s="54" t="str">
        <f>'получатели поддержки'!B154</f>
        <v>ИП Сажина Ю.В.</v>
      </c>
      <c r="C153" s="11" t="s">
        <v>53</v>
      </c>
      <c r="D153" s="67">
        <f>'получатели поддержки'!C154</f>
        <v>741300708506</v>
      </c>
      <c r="E153" s="78" t="s">
        <v>123</v>
      </c>
      <c r="F153" s="64" t="s">
        <v>431</v>
      </c>
      <c r="G153" s="38">
        <f>'получатели поддержки'!H154*81%/1000</f>
        <v>1620</v>
      </c>
      <c r="H153" s="38">
        <f>'получатели поддержки'!H154*19%/1000</f>
        <v>380</v>
      </c>
      <c r="I153" s="37" t="s">
        <v>50</v>
      </c>
      <c r="J153" s="11" t="s">
        <v>81</v>
      </c>
      <c r="K153" s="11" t="s">
        <v>80</v>
      </c>
      <c r="AA153" s="106" t="s">
        <v>48</v>
      </c>
    </row>
    <row r="154" spans="1:27" ht="63.75" customHeight="1" x14ac:dyDescent="0.25">
      <c r="A154" s="11" t="e">
        <f>'получатели поддержки'!#REF!</f>
        <v>#REF!</v>
      </c>
      <c r="B154" s="54" t="str">
        <f>'получатели поддержки'!B155</f>
        <v>ООО ИСК "ИМПЕРИЯ"</v>
      </c>
      <c r="C154" s="11" t="s">
        <v>79</v>
      </c>
      <c r="D154" s="67">
        <f>'получатели поддержки'!C155</f>
        <v>7448168993</v>
      </c>
      <c r="E154" s="78" t="s">
        <v>122</v>
      </c>
      <c r="F154" s="63" t="s">
        <v>433</v>
      </c>
      <c r="G154" s="38">
        <f>'получатели поддержки'!H155*81%/1000</f>
        <v>2430</v>
      </c>
      <c r="H154" s="38">
        <f>'получатели поддержки'!H155*19%/1000</f>
        <v>570</v>
      </c>
      <c r="I154" s="37" t="s">
        <v>50</v>
      </c>
      <c r="J154" s="11" t="s">
        <v>81</v>
      </c>
      <c r="K154" s="11" t="s">
        <v>80</v>
      </c>
      <c r="AA154" s="106" t="s">
        <v>27</v>
      </c>
    </row>
    <row r="155" spans="1:27" ht="58.5" customHeight="1" x14ac:dyDescent="0.25">
      <c r="A155" s="11" t="e">
        <f>'получатели поддержки'!#REF!</f>
        <v>#REF!</v>
      </c>
      <c r="B155" s="54" t="str">
        <f>'получатели поддержки'!B156</f>
        <v>ИП Огилько А.В.</v>
      </c>
      <c r="C155" s="11" t="s">
        <v>53</v>
      </c>
      <c r="D155" s="67">
        <f>'получатели поддержки'!C156</f>
        <v>741500825581</v>
      </c>
      <c r="E155" s="78" t="s">
        <v>123</v>
      </c>
      <c r="F155" s="100" t="s">
        <v>414</v>
      </c>
      <c r="G155" s="38">
        <f>'получатели поддержки'!H156*81%/1000</f>
        <v>4050.0000000000005</v>
      </c>
      <c r="H155" s="38">
        <f>'получатели поддержки'!H156*19%/1000</f>
        <v>950</v>
      </c>
      <c r="I155" s="37" t="s">
        <v>50</v>
      </c>
      <c r="J155" s="11" t="s">
        <v>81</v>
      </c>
      <c r="K155" s="11" t="s">
        <v>80</v>
      </c>
      <c r="AA155" s="106" t="s">
        <v>437</v>
      </c>
    </row>
    <row r="156" spans="1:27" ht="54" customHeight="1" x14ac:dyDescent="0.25">
      <c r="A156" s="11" t="e">
        <f>'получатели поддержки'!#REF!</f>
        <v>#REF!</v>
      </c>
      <c r="B156" s="54" t="str">
        <f>'получатели поддержки'!B157</f>
        <v>ООО «ПромМаш-Че»</v>
      </c>
      <c r="C156" s="11" t="s">
        <v>79</v>
      </c>
      <c r="D156" s="67">
        <f>'получатели поддержки'!C157</f>
        <v>7448203983</v>
      </c>
      <c r="E156" s="78" t="s">
        <v>122</v>
      </c>
      <c r="F156" s="101" t="s">
        <v>439</v>
      </c>
      <c r="G156" s="38">
        <f>'получатели поддержки'!H157*81%/1000</f>
        <v>364.5</v>
      </c>
      <c r="H156" s="38">
        <f>'получатели поддержки'!H157*19%/1000</f>
        <v>85.5</v>
      </c>
      <c r="I156" s="37" t="s">
        <v>50</v>
      </c>
      <c r="J156" s="11" t="s">
        <v>81</v>
      </c>
      <c r="K156" s="11" t="s">
        <v>80</v>
      </c>
      <c r="AA156" s="106" t="s">
        <v>27</v>
      </c>
    </row>
    <row r="157" spans="1:27" ht="53.25" customHeight="1" x14ac:dyDescent="0.25">
      <c r="A157" s="11" t="e">
        <f>'получатели поддержки'!#REF!</f>
        <v>#REF!</v>
      </c>
      <c r="B157" s="54" t="str">
        <f>'получатели поддержки'!B158</f>
        <v>ООО "Стрелец"</v>
      </c>
      <c r="C157" s="11" t="s">
        <v>79</v>
      </c>
      <c r="D157" s="67">
        <f>'получатели поддержки'!C158</f>
        <v>7422008392</v>
      </c>
      <c r="E157" s="78" t="s">
        <v>123</v>
      </c>
      <c r="F157" s="10" t="s">
        <v>440</v>
      </c>
      <c r="G157" s="38">
        <f>'получатели поддержки'!H158*81%/1000</f>
        <v>4050.0000000000005</v>
      </c>
      <c r="H157" s="38">
        <f>'получатели поддержки'!H158*19%/1000</f>
        <v>950</v>
      </c>
      <c r="I157" s="37" t="s">
        <v>50</v>
      </c>
      <c r="J157" s="11" t="s">
        <v>81</v>
      </c>
      <c r="K157" s="107" t="s">
        <v>82</v>
      </c>
      <c r="AA157" s="106" t="s">
        <v>41</v>
      </c>
    </row>
    <row r="158" spans="1:27" ht="56.25" customHeight="1" x14ac:dyDescent="0.25">
      <c r="A158" s="11" t="e">
        <f>'получатели поддержки'!#REF!</f>
        <v>#REF!</v>
      </c>
      <c r="B158" s="54" t="str">
        <f>'получатели поддержки'!B159</f>
        <v xml:space="preserve">ООО «Нордбетон» </v>
      </c>
      <c r="C158" s="11" t="s">
        <v>79</v>
      </c>
      <c r="D158" s="67">
        <f>'получатели поддержки'!C159</f>
        <v>7452140278</v>
      </c>
      <c r="E158" s="78" t="s">
        <v>122</v>
      </c>
      <c r="F158" s="10" t="s">
        <v>443</v>
      </c>
      <c r="G158" s="38">
        <f>'получатели поддержки'!H159*81%/1000</f>
        <v>2430</v>
      </c>
      <c r="H158" s="38">
        <f>'получатели поддержки'!H159*19%/1000</f>
        <v>570</v>
      </c>
      <c r="I158" s="37" t="s">
        <v>50</v>
      </c>
      <c r="J158" s="11" t="s">
        <v>81</v>
      </c>
      <c r="K158" s="11" t="s">
        <v>80</v>
      </c>
      <c r="AA158" s="106" t="s">
        <v>27</v>
      </c>
    </row>
    <row r="159" spans="1:27" ht="57.75" customHeight="1" x14ac:dyDescent="0.25">
      <c r="A159" s="11" t="e">
        <f>'получатели поддержки'!#REF!</f>
        <v>#REF!</v>
      </c>
      <c r="B159" s="54" t="str">
        <f>'получатели поддержки'!B160</f>
        <v xml:space="preserve">ООО «Бюро технологической оснастки и механической обработки» </v>
      </c>
      <c r="C159" s="11" t="s">
        <v>79</v>
      </c>
      <c r="D159" s="67">
        <f>'получатели поддержки'!C160</f>
        <v>7449056435</v>
      </c>
      <c r="E159" s="78" t="s">
        <v>122</v>
      </c>
      <c r="F159" s="10" t="s">
        <v>255</v>
      </c>
      <c r="G159" s="38">
        <f>'получатели поддержки'!H160*81%/1000</f>
        <v>761.4</v>
      </c>
      <c r="H159" s="38">
        <f>'получатели поддержки'!H160*19%/1000</f>
        <v>178.6</v>
      </c>
      <c r="I159" s="37" t="s">
        <v>50</v>
      </c>
      <c r="J159" s="11" t="s">
        <v>81</v>
      </c>
      <c r="K159" s="11" t="s">
        <v>80</v>
      </c>
      <c r="AA159" s="106" t="s">
        <v>27</v>
      </c>
    </row>
    <row r="160" spans="1:27" ht="57.75" customHeight="1" x14ac:dyDescent="0.25">
      <c r="A160" s="11" t="e">
        <f>'получатели поддержки'!#REF!</f>
        <v>#REF!</v>
      </c>
      <c r="B160" s="54" t="str">
        <f>'получатели поддержки'!B161</f>
        <v>ООО "РуссМаш"</v>
      </c>
      <c r="C160" s="11" t="s">
        <v>79</v>
      </c>
      <c r="D160" s="67">
        <f>'получатели поддержки'!C161</f>
        <v>7449119124</v>
      </c>
      <c r="E160" s="78" t="s">
        <v>122</v>
      </c>
      <c r="F160" s="10" t="s">
        <v>454</v>
      </c>
      <c r="G160" s="38">
        <f>'получатели поддержки'!H161*81%/1000</f>
        <v>4050.0000000000005</v>
      </c>
      <c r="H160" s="38">
        <f>'получатели поддержки'!H161*19%/1000</f>
        <v>950</v>
      </c>
      <c r="I160" s="37" t="s">
        <v>50</v>
      </c>
      <c r="J160" s="11" t="s">
        <v>81</v>
      </c>
      <c r="K160" s="11" t="s">
        <v>80</v>
      </c>
      <c r="AA160" s="106" t="s">
        <v>27</v>
      </c>
    </row>
    <row r="161" spans="1:27" ht="59.25" hidden="1" customHeight="1" x14ac:dyDescent="0.25">
      <c r="A161" s="11" t="e">
        <f>'получатели поддержки'!#REF!</f>
        <v>#REF!</v>
      </c>
      <c r="B161" s="54" t="str">
        <f>'получатели поддержки'!B162</f>
        <v>ООО ИТЦ УКАВТ</v>
      </c>
      <c r="C161" s="11" t="s">
        <v>79</v>
      </c>
      <c r="D161" s="67">
        <f>'получатели поддержки'!C162</f>
        <v>7448122124</v>
      </c>
      <c r="E161" s="78" t="s">
        <v>122</v>
      </c>
      <c r="F161" s="10" t="s">
        <v>453</v>
      </c>
      <c r="G161" s="38">
        <f>'получатели поддержки'!H162*81%/1000</f>
        <v>2430</v>
      </c>
      <c r="H161" s="38">
        <f>'получатели поддержки'!H162*19%/1000</f>
        <v>570</v>
      </c>
      <c r="I161" s="37" t="s">
        <v>50</v>
      </c>
      <c r="J161" s="11" t="s">
        <v>85</v>
      </c>
      <c r="K161" s="11" t="s">
        <v>80</v>
      </c>
      <c r="AA161" s="106" t="s">
        <v>27</v>
      </c>
    </row>
    <row r="162" spans="1:27" ht="54" hidden="1" customHeight="1" x14ac:dyDescent="0.25">
      <c r="A162" s="11" t="e">
        <f>'получатели поддержки'!#REF!</f>
        <v>#REF!</v>
      </c>
      <c r="B162" s="54" t="str">
        <f>'получатели поддержки'!B163</f>
        <v>ООО НПП "Промтехэмаль"</v>
      </c>
      <c r="C162" s="11" t="s">
        <v>79</v>
      </c>
      <c r="D162" s="67">
        <f>'получатели поддержки'!C163</f>
        <v>7452102466</v>
      </c>
      <c r="E162" s="78" t="s">
        <v>122</v>
      </c>
      <c r="F162" s="10" t="s">
        <v>378</v>
      </c>
      <c r="G162" s="38">
        <f>'получатели поддержки'!H163*81%/1000</f>
        <v>2025.0000000000002</v>
      </c>
      <c r="H162" s="38">
        <f>'получатели поддержки'!H163*19%/1000</f>
        <v>475</v>
      </c>
      <c r="I162" s="37" t="s">
        <v>50</v>
      </c>
      <c r="J162" s="11" t="s">
        <v>85</v>
      </c>
      <c r="K162" s="11" t="s">
        <v>80</v>
      </c>
      <c r="AA162" s="106" t="s">
        <v>27</v>
      </c>
    </row>
    <row r="163" spans="1:27" ht="60" hidden="1" customHeight="1" x14ac:dyDescent="0.25">
      <c r="A163" s="11" t="e">
        <f>'получатели поддержки'!#REF!</f>
        <v>#REF!</v>
      </c>
      <c r="B163" s="54" t="str">
        <f>'получатели поддержки'!B164</f>
        <v>ООО НПП «Нефтепроммаш»</v>
      </c>
      <c r="C163" s="11" t="s">
        <v>79</v>
      </c>
      <c r="D163" s="67">
        <f>'получатели поддержки'!C164</f>
        <v>7452051691</v>
      </c>
      <c r="E163" s="78" t="s">
        <v>122</v>
      </c>
      <c r="F163" s="10" t="s">
        <v>439</v>
      </c>
      <c r="G163" s="38">
        <f>'получатели поддержки'!H164*81%/1000</f>
        <v>891.00000000000011</v>
      </c>
      <c r="H163" s="38">
        <f>'получатели поддержки'!H164*19%/1000</f>
        <v>209</v>
      </c>
      <c r="I163" s="37" t="s">
        <v>50</v>
      </c>
      <c r="J163" s="11" t="s">
        <v>85</v>
      </c>
      <c r="K163" s="11" t="s">
        <v>80</v>
      </c>
      <c r="AA163" s="106" t="s">
        <v>27</v>
      </c>
    </row>
    <row r="164" spans="1:27" ht="60.75" customHeight="1" x14ac:dyDescent="0.25">
      <c r="A164" s="11" t="e">
        <f>'получатели поддержки'!#REF!</f>
        <v>#REF!</v>
      </c>
      <c r="B164" s="54" t="str">
        <f>'получатели поддержки'!B165</f>
        <v>ООО "ЦАВС"</v>
      </c>
      <c r="C164" s="11" t="s">
        <v>79</v>
      </c>
      <c r="D164" s="67">
        <f>'получатели поддержки'!C165</f>
        <v>7448140042</v>
      </c>
      <c r="E164" s="70" t="s">
        <v>123</v>
      </c>
      <c r="F164" s="10" t="s">
        <v>456</v>
      </c>
      <c r="G164" s="38">
        <f>'получатели поддержки'!H165*81%/1000</f>
        <v>891.00000000000011</v>
      </c>
      <c r="H164" s="38">
        <f>'получатели поддержки'!H165*19%/1000</f>
        <v>209</v>
      </c>
      <c r="I164" s="37" t="s">
        <v>50</v>
      </c>
      <c r="J164" s="11" t="s">
        <v>81</v>
      </c>
      <c r="K164" s="11" t="s">
        <v>80</v>
      </c>
      <c r="L164" s="34"/>
      <c r="AA164" s="106" t="s">
        <v>27</v>
      </c>
    </row>
    <row r="165" spans="1:27" ht="57" customHeight="1" x14ac:dyDescent="0.25">
      <c r="A165" s="11" t="e">
        <f>'получатели поддержки'!#REF!</f>
        <v>#REF!</v>
      </c>
      <c r="B165" s="54" t="str">
        <f>'получатели поддержки'!B166</f>
        <v>ООО НПК  ИНКО</v>
      </c>
      <c r="C165" s="11" t="s">
        <v>79</v>
      </c>
      <c r="D165" s="67">
        <f>'получатели поддержки'!C166</f>
        <v>7460019042</v>
      </c>
      <c r="E165" s="78" t="s">
        <v>122</v>
      </c>
      <c r="F165" s="10" t="s">
        <v>255</v>
      </c>
      <c r="G165" s="38">
        <f>'получатели поддержки'!H166*81%/1000</f>
        <v>4050.0000000000005</v>
      </c>
      <c r="H165" s="38">
        <f>'получатели поддержки'!H166*19%/1000</f>
        <v>950</v>
      </c>
      <c r="I165" s="37" t="s">
        <v>50</v>
      </c>
      <c r="J165" s="11" t="s">
        <v>81</v>
      </c>
      <c r="K165" s="11" t="s">
        <v>97</v>
      </c>
      <c r="AA165" s="106" t="s">
        <v>27</v>
      </c>
    </row>
    <row r="166" spans="1:27" ht="49.5" customHeight="1" x14ac:dyDescent="0.25">
      <c r="A166" s="11" t="e">
        <f>'получатели поддержки'!#REF!</f>
        <v>#REF!</v>
      </c>
      <c r="B166" s="54" t="str">
        <f>'получатели поддержки'!B167</f>
        <v>ИП Золотарев С.И.</v>
      </c>
      <c r="C166" s="11" t="s">
        <v>53</v>
      </c>
      <c r="D166" s="67">
        <f>'получатели поддержки'!C167</f>
        <v>745206370383</v>
      </c>
      <c r="E166" s="25" t="s">
        <v>123</v>
      </c>
      <c r="F166" s="10" t="s">
        <v>458</v>
      </c>
      <c r="G166" s="38">
        <f>'получатели поддержки'!H167*81%/1000</f>
        <v>1620</v>
      </c>
      <c r="H166" s="38">
        <f>'получатели поддержки'!H167*19%/1000</f>
        <v>380</v>
      </c>
      <c r="I166" s="37" t="s">
        <v>50</v>
      </c>
      <c r="J166" s="11" t="s">
        <v>81</v>
      </c>
      <c r="K166" s="11" t="s">
        <v>80</v>
      </c>
      <c r="AA166" s="106" t="s">
        <v>27</v>
      </c>
    </row>
    <row r="167" spans="1:27" ht="61.5" customHeight="1" x14ac:dyDescent="0.25">
      <c r="A167" s="11" t="e">
        <f>'получатели поддержки'!#REF!</f>
        <v>#REF!</v>
      </c>
      <c r="B167" s="54" t="str">
        <f>'получатели поддержки'!B168</f>
        <v xml:space="preserve">ООО «Желдорпром» </v>
      </c>
      <c r="C167" s="11" t="s">
        <v>79</v>
      </c>
      <c r="D167" s="67">
        <f>'получатели поддержки'!C168</f>
        <v>7451339279</v>
      </c>
      <c r="E167" s="25" t="s">
        <v>122</v>
      </c>
      <c r="F167" s="10" t="s">
        <v>461</v>
      </c>
      <c r="G167" s="38">
        <f>'получатели поддержки'!H168*81%/1000</f>
        <v>2754</v>
      </c>
      <c r="H167" s="38">
        <f>'получатели поддержки'!H168*19%/1000</f>
        <v>646</v>
      </c>
      <c r="I167" s="37" t="s">
        <v>50</v>
      </c>
      <c r="J167" s="11" t="s">
        <v>81</v>
      </c>
      <c r="K167" s="11" t="s">
        <v>80</v>
      </c>
      <c r="AA167" s="106" t="s">
        <v>27</v>
      </c>
    </row>
    <row r="168" spans="1:27" ht="54" customHeight="1" x14ac:dyDescent="0.25">
      <c r="A168" s="11" t="e">
        <f>'получатели поддержки'!#REF!</f>
        <v>#REF!</v>
      </c>
      <c r="B168" s="54" t="str">
        <f>'получатели поддержки'!B169</f>
        <v>ООО "А2"</v>
      </c>
      <c r="C168" s="11" t="s">
        <v>79</v>
      </c>
      <c r="D168" s="67">
        <f>'получатели поддержки'!C169</f>
        <v>7448181232</v>
      </c>
      <c r="E168" s="25" t="s">
        <v>122</v>
      </c>
      <c r="F168" s="10" t="s">
        <v>463</v>
      </c>
      <c r="G168" s="38">
        <f>'получатели поддержки'!H169*81%/1000</f>
        <v>2025.0000000000002</v>
      </c>
      <c r="H168" s="38">
        <f>'получатели поддержки'!H169*19%/1000</f>
        <v>475</v>
      </c>
      <c r="I168" s="37" t="s">
        <v>50</v>
      </c>
      <c r="J168" s="11" t="s">
        <v>81</v>
      </c>
      <c r="K168" s="11" t="s">
        <v>80</v>
      </c>
      <c r="AA168" s="106" t="s">
        <v>27</v>
      </c>
    </row>
    <row r="169" spans="1:27" ht="50.25" customHeight="1" x14ac:dyDescent="0.25">
      <c r="A169" s="11" t="e">
        <f>'получатели поддержки'!#REF!</f>
        <v>#REF!</v>
      </c>
      <c r="B169" s="54" t="str">
        <f>'получатели поддержки'!B170</f>
        <v>OOO "Уральский завод теплообменного оборудования"</v>
      </c>
      <c r="C169" s="11" t="s">
        <v>79</v>
      </c>
      <c r="D169" s="67">
        <f>'получатели поддержки'!C170</f>
        <v>7459003383</v>
      </c>
      <c r="E169" s="25" t="s">
        <v>122</v>
      </c>
      <c r="F169" s="10" t="s">
        <v>467</v>
      </c>
      <c r="G169" s="38">
        <f>'получатели поддержки'!H170*81%/1000</f>
        <v>4050.0000000000005</v>
      </c>
      <c r="H169" s="38">
        <f>'получатели поддержки'!H170*19%/1000</f>
        <v>950</v>
      </c>
      <c r="I169" s="37" t="s">
        <v>50</v>
      </c>
      <c r="J169" s="11" t="s">
        <v>81</v>
      </c>
      <c r="K169" s="11" t="s">
        <v>80</v>
      </c>
      <c r="AA169" s="106" t="s">
        <v>27</v>
      </c>
    </row>
    <row r="170" spans="1:27" ht="59.25" customHeight="1" x14ac:dyDescent="0.25">
      <c r="A170" s="11" t="e">
        <f>'получатели поддержки'!#REF!</f>
        <v>#REF!</v>
      </c>
      <c r="B170" s="54" t="str">
        <f>'получатели поддержки'!B171</f>
        <v xml:space="preserve">ООО «Инком-Урал» </v>
      </c>
      <c r="C170" s="11" t="s">
        <v>79</v>
      </c>
      <c r="D170" s="67">
        <f>'получатели поддержки'!C171</f>
        <v>7449076752</v>
      </c>
      <c r="E170" s="25" t="s">
        <v>122</v>
      </c>
      <c r="F170" s="10" t="s">
        <v>470</v>
      </c>
      <c r="G170" s="38">
        <f>'получатели поддержки'!H171*81%/1000</f>
        <v>1296</v>
      </c>
      <c r="H170" s="38">
        <f>'получатели поддержки'!H171*19%/1000</f>
        <v>304</v>
      </c>
      <c r="I170" s="37" t="s">
        <v>50</v>
      </c>
      <c r="J170" s="11" t="s">
        <v>81</v>
      </c>
      <c r="K170" s="11" t="s">
        <v>80</v>
      </c>
      <c r="AA170" s="106" t="s">
        <v>27</v>
      </c>
    </row>
    <row r="171" spans="1:27" ht="41.25" customHeight="1" x14ac:dyDescent="0.25">
      <c r="A171" s="11" t="e">
        <f>'получатели поддержки'!#REF!</f>
        <v>#REF!</v>
      </c>
      <c r="B171" s="54" t="str">
        <f>'получатели поддержки'!B172</f>
        <v>ИП Курочкина Л.С.</v>
      </c>
      <c r="C171" s="11" t="s">
        <v>53</v>
      </c>
      <c r="D171" s="67">
        <f>'получатели поддержки'!C172</f>
        <v>745219419540</v>
      </c>
      <c r="E171" s="70" t="s">
        <v>473</v>
      </c>
      <c r="F171" s="10" t="s">
        <v>273</v>
      </c>
      <c r="G171" s="38">
        <f>'получатели поддержки'!H172*81%/1000</f>
        <v>2430</v>
      </c>
      <c r="H171" s="38">
        <f>'получатели поддержки'!H172*19%/1000</f>
        <v>570</v>
      </c>
      <c r="I171" s="37" t="s">
        <v>50</v>
      </c>
      <c r="J171" s="11" t="s">
        <v>81</v>
      </c>
      <c r="K171" s="11" t="s">
        <v>80</v>
      </c>
      <c r="AA171" s="106" t="s">
        <v>27</v>
      </c>
    </row>
    <row r="172" spans="1:27" ht="50.25" customHeight="1" x14ac:dyDescent="0.25">
      <c r="A172" s="11" t="e">
        <f>'получатели поддержки'!#REF!</f>
        <v>#REF!</v>
      </c>
      <c r="B172" s="54" t="str">
        <f>'получатели поддержки'!B173</f>
        <v>ИП Курочкин Е.В.</v>
      </c>
      <c r="C172" s="11" t="s">
        <v>53</v>
      </c>
      <c r="D172" s="67">
        <f>'получатели поддержки'!C173</f>
        <v>745218642345</v>
      </c>
      <c r="E172" s="70" t="s">
        <v>473</v>
      </c>
      <c r="F172" s="10" t="s">
        <v>328</v>
      </c>
      <c r="G172" s="38">
        <f>'получатели поддержки'!H173*81%/1000</f>
        <v>1620</v>
      </c>
      <c r="H172" s="38">
        <f>'получатели поддержки'!H173*19%/1000</f>
        <v>380</v>
      </c>
      <c r="I172" s="37" t="s">
        <v>50</v>
      </c>
      <c r="J172" s="11" t="s">
        <v>81</v>
      </c>
      <c r="K172" s="11" t="s">
        <v>80</v>
      </c>
      <c r="AA172" s="106" t="s">
        <v>27</v>
      </c>
    </row>
    <row r="173" spans="1:27" ht="51" customHeight="1" x14ac:dyDescent="0.25">
      <c r="A173" s="11" t="e">
        <f>'получатели поддержки'!#REF!</f>
        <v>#REF!</v>
      </c>
      <c r="B173" s="54" t="str">
        <f>'получатели поддержки'!B174</f>
        <v>ООО "Хороший чай"</v>
      </c>
      <c r="C173" s="11" t="s">
        <v>79</v>
      </c>
      <c r="D173" s="67">
        <f>'получатели поддержки'!C174</f>
        <v>7456011869</v>
      </c>
      <c r="E173" s="25" t="s">
        <v>122</v>
      </c>
      <c r="F173" s="10" t="s">
        <v>477</v>
      </c>
      <c r="G173" s="38">
        <f>'получатели поддержки'!H174*81%/1000</f>
        <v>4050.0000000000005</v>
      </c>
      <c r="H173" s="38">
        <f>'получатели поддержки'!H174*19%/1000</f>
        <v>950</v>
      </c>
      <c r="I173" s="37" t="s">
        <v>50</v>
      </c>
      <c r="J173" s="11" t="s">
        <v>81</v>
      </c>
      <c r="K173" s="107" t="s">
        <v>82</v>
      </c>
      <c r="AA173" s="106" t="s">
        <v>32</v>
      </c>
    </row>
    <row r="174" spans="1:27" ht="47.25" customHeight="1" x14ac:dyDescent="0.25">
      <c r="A174" s="11" t="e">
        <f>'получатели поддержки'!#REF!</f>
        <v>#REF!</v>
      </c>
      <c r="B174" s="54" t="str">
        <f>'получатели поддержки'!B175</f>
        <v>АО "Элис"</v>
      </c>
      <c r="C174" s="11" t="s">
        <v>79</v>
      </c>
      <c r="D174" s="67">
        <f>'получатели поддержки'!C175</f>
        <v>7453104339</v>
      </c>
      <c r="E174" s="70" t="s">
        <v>473</v>
      </c>
      <c r="F174" s="10" t="s">
        <v>479</v>
      </c>
      <c r="G174" s="38">
        <f>'получатели поддержки'!H175*81%/1000</f>
        <v>1620</v>
      </c>
      <c r="H174" s="38">
        <f>'получатели поддержки'!H175*19%/1000</f>
        <v>380</v>
      </c>
      <c r="I174" s="37" t="s">
        <v>50</v>
      </c>
      <c r="J174" s="11" t="s">
        <v>81</v>
      </c>
      <c r="K174" s="11" t="s">
        <v>80</v>
      </c>
      <c r="AA174" s="106" t="s">
        <v>27</v>
      </c>
    </row>
    <row r="175" spans="1:27" ht="49.5" customHeight="1" x14ac:dyDescent="0.25">
      <c r="A175" s="11" t="e">
        <f>'получатели поддержки'!#REF!</f>
        <v>#REF!</v>
      </c>
      <c r="B175" s="54" t="str">
        <f>'получатели поддержки'!B176</f>
        <v xml:space="preserve">ООО "СКВ"  </v>
      </c>
      <c r="C175" s="11" t="s">
        <v>79</v>
      </c>
      <c r="D175" s="67">
        <f>'получатели поддержки'!C176</f>
        <v>201013320</v>
      </c>
      <c r="E175" s="70" t="s">
        <v>122</v>
      </c>
      <c r="F175" s="71" t="s">
        <v>359</v>
      </c>
      <c r="G175" s="38">
        <f>'получатели поддержки'!H176*81%/1000</f>
        <v>4050.0000000000005</v>
      </c>
      <c r="H175" s="38">
        <f>'получатели поддержки'!H176*19%/1000</f>
        <v>950</v>
      </c>
      <c r="I175" s="37" t="s">
        <v>68</v>
      </c>
      <c r="J175" s="11" t="s">
        <v>81</v>
      </c>
      <c r="K175" s="107" t="s">
        <v>82</v>
      </c>
      <c r="AA175" s="106" t="s">
        <v>32</v>
      </c>
    </row>
    <row r="176" spans="1:27" ht="51" customHeight="1" x14ac:dyDescent="0.25">
      <c r="A176" s="11" t="e">
        <f>'получатели поддержки'!#REF!</f>
        <v>#REF!</v>
      </c>
      <c r="B176" s="54" t="str">
        <f>'получатели поддержки'!B177</f>
        <v>ООО "Металлические сетки"</v>
      </c>
      <c r="C176" s="11" t="s">
        <v>79</v>
      </c>
      <c r="D176" s="67">
        <f>'получатели поддержки'!C177</f>
        <v>7448142089</v>
      </c>
      <c r="E176" s="70" t="s">
        <v>122</v>
      </c>
      <c r="F176" s="10" t="s">
        <v>483</v>
      </c>
      <c r="G176" s="38">
        <f>'получатели поддержки'!H177*81%/1000</f>
        <v>1579.5</v>
      </c>
      <c r="H176" s="38">
        <f>'получатели поддержки'!H177*19%/1000</f>
        <v>370.5</v>
      </c>
      <c r="I176" s="37" t="s">
        <v>50</v>
      </c>
      <c r="J176" s="11" t="s">
        <v>81</v>
      </c>
      <c r="K176" s="11" t="s">
        <v>80</v>
      </c>
      <c r="AA176" s="106" t="s">
        <v>27</v>
      </c>
    </row>
    <row r="177" spans="1:27" ht="54" customHeight="1" x14ac:dyDescent="0.25">
      <c r="A177" s="11" t="e">
        <f>'получатели поддержки'!#REF!</f>
        <v>#REF!</v>
      </c>
      <c r="B177" s="54" t="str">
        <f>'получатели поддержки'!B178</f>
        <v>ООО "Лабмет"</v>
      </c>
      <c r="C177" s="11" t="s">
        <v>79</v>
      </c>
      <c r="D177" s="67">
        <f>'получатели поддержки'!C178</f>
        <v>7448199688</v>
      </c>
      <c r="E177" s="70" t="s">
        <v>122</v>
      </c>
      <c r="F177" s="10" t="s">
        <v>302</v>
      </c>
      <c r="G177" s="38">
        <f>'получатели поддержки'!H178*81%/1000</f>
        <v>542.70000000000005</v>
      </c>
      <c r="H177" s="38">
        <f>'получатели поддержки'!H178*19%/1000</f>
        <v>127.3</v>
      </c>
      <c r="I177" s="37" t="s">
        <v>50</v>
      </c>
      <c r="J177" s="11" t="s">
        <v>81</v>
      </c>
      <c r="K177" s="11" t="s">
        <v>80</v>
      </c>
      <c r="AA177" s="106" t="s">
        <v>486</v>
      </c>
    </row>
    <row r="178" spans="1:27" ht="54" customHeight="1" x14ac:dyDescent="0.25">
      <c r="A178" s="11" t="e">
        <f>'получатели поддержки'!#REF!</f>
        <v>#REF!</v>
      </c>
      <c r="B178" s="54" t="str">
        <f>'получатели поддержки'!B179</f>
        <v>ООО "Техторгагро"</v>
      </c>
      <c r="C178" s="11" t="s">
        <v>79</v>
      </c>
      <c r="D178" s="67">
        <f>'получатели поддержки'!C179</f>
        <v>7451382161</v>
      </c>
      <c r="E178" s="25" t="s">
        <v>123</v>
      </c>
      <c r="F178" s="10" t="s">
        <v>350</v>
      </c>
      <c r="G178" s="38">
        <f>'получатели поддержки'!H179*81%/1000</f>
        <v>2430</v>
      </c>
      <c r="H178" s="38">
        <f>'получатели поддержки'!H179*19%/1000</f>
        <v>570</v>
      </c>
      <c r="I178" s="37" t="s">
        <v>68</v>
      </c>
      <c r="J178" s="11" t="s">
        <v>81</v>
      </c>
      <c r="K178" s="11" t="s">
        <v>80</v>
      </c>
      <c r="AA178" s="106" t="s">
        <v>27</v>
      </c>
    </row>
    <row r="179" spans="1:27" ht="51.75" hidden="1" customHeight="1" x14ac:dyDescent="0.25">
      <c r="A179" s="11" t="e">
        <f>'получатели поддержки'!#REF!</f>
        <v>#REF!</v>
      </c>
      <c r="B179" s="54" t="str">
        <f>'получатели поддержки'!B180</f>
        <v>ИП Бронников И.Н.</v>
      </c>
      <c r="C179" s="11" t="s">
        <v>53</v>
      </c>
      <c r="D179" s="67">
        <f>'получатели поддержки'!C180</f>
        <v>741300455809</v>
      </c>
      <c r="E179" s="25" t="s">
        <v>291</v>
      </c>
      <c r="F179" s="10" t="s">
        <v>366</v>
      </c>
      <c r="G179" s="38">
        <f>'получатели поддержки'!H180*81%/1000</f>
        <v>1944.0000000000002</v>
      </c>
      <c r="H179" s="38">
        <f>'получатели поддержки'!H180*19%/1000</f>
        <v>456</v>
      </c>
      <c r="I179" s="37" t="s">
        <v>50</v>
      </c>
      <c r="J179" s="11" t="s">
        <v>85</v>
      </c>
      <c r="K179" s="11" t="s">
        <v>80</v>
      </c>
      <c r="AA179" s="106" t="s">
        <v>48</v>
      </c>
    </row>
    <row r="180" spans="1:27" ht="54" customHeight="1" x14ac:dyDescent="0.25">
      <c r="A180" s="11" t="e">
        <f>'получатели поддержки'!#REF!</f>
        <v>#REF!</v>
      </c>
      <c r="B180" s="54" t="str">
        <f>'получатели поддержки'!B181</f>
        <v>ООО ПКП "Гидромехсервис"</v>
      </c>
      <c r="C180" s="11" t="s">
        <v>79</v>
      </c>
      <c r="D180" s="67">
        <f>'получатели поддержки'!C181</f>
        <v>7415058191</v>
      </c>
      <c r="E180" s="25" t="s">
        <v>122</v>
      </c>
      <c r="F180" s="19" t="s">
        <v>491</v>
      </c>
      <c r="G180" s="38">
        <f>'получатели поддержки'!H181*52.08%/1000</f>
        <v>2603.9999999999995</v>
      </c>
      <c r="H180" s="38">
        <f>'получатели поддержки'!H181*47.92%/1000</f>
        <v>2396</v>
      </c>
      <c r="I180" s="37" t="s">
        <v>68</v>
      </c>
      <c r="J180" s="11" t="s">
        <v>81</v>
      </c>
      <c r="K180" s="107" t="s">
        <v>82</v>
      </c>
      <c r="AA180" s="106" t="s">
        <v>39</v>
      </c>
    </row>
    <row r="181" spans="1:27" ht="59.25" customHeight="1" x14ac:dyDescent="0.25">
      <c r="A181" s="11" t="e">
        <f>'получатели поддержки'!#REF!</f>
        <v>#REF!</v>
      </c>
      <c r="B181" s="54" t="str">
        <f>'получатели поддержки'!B182</f>
        <v>ООО "ТД "Викас"</v>
      </c>
      <c r="C181" s="11" t="s">
        <v>79</v>
      </c>
      <c r="D181" s="67">
        <f>'получатели поддержки'!C182</f>
        <v>7415059332</v>
      </c>
      <c r="E181" s="25" t="s">
        <v>122</v>
      </c>
      <c r="F181" s="10" t="s">
        <v>493</v>
      </c>
      <c r="G181" s="38">
        <f>'получатели поддержки'!H182*52.08%/1000</f>
        <v>2603.9999999999995</v>
      </c>
      <c r="H181" s="38">
        <f>'получатели поддержки'!H182*47.92%/1000</f>
        <v>2396</v>
      </c>
      <c r="I181" s="37" t="s">
        <v>50</v>
      </c>
      <c r="J181" s="11" t="s">
        <v>81</v>
      </c>
      <c r="K181" s="107" t="s">
        <v>82</v>
      </c>
      <c r="AA181" s="106" t="s">
        <v>39</v>
      </c>
    </row>
    <row r="182" spans="1:27" ht="54.75" customHeight="1" x14ac:dyDescent="0.25">
      <c r="A182" s="11" t="e">
        <f>'получатели поддержки'!#REF!</f>
        <v>#REF!</v>
      </c>
      <c r="B182" s="54" t="str">
        <f>'получатели поддержки'!B183</f>
        <v>ООО "Челябтехгаз"</v>
      </c>
      <c r="C182" s="11" t="s">
        <v>79</v>
      </c>
      <c r="D182" s="67">
        <f>'получатели поддержки'!C183</f>
        <v>7438011866</v>
      </c>
      <c r="E182" s="25" t="s">
        <v>122</v>
      </c>
      <c r="F182" s="10" t="s">
        <v>495</v>
      </c>
      <c r="G182" s="38">
        <f>1086.45834*0.81+1113.54166*0.5208</f>
        <v>1459.963751928</v>
      </c>
      <c r="H182" s="38">
        <f>1086.45834*0.19+1113.54166*0.4792</f>
        <v>740.03624807200003</v>
      </c>
      <c r="I182" s="37" t="s">
        <v>50</v>
      </c>
      <c r="J182" s="11" t="s">
        <v>81</v>
      </c>
      <c r="K182" s="11" t="s">
        <v>80</v>
      </c>
      <c r="AA182" s="106" t="s">
        <v>27</v>
      </c>
    </row>
    <row r="183" spans="1:27" ht="51" customHeight="1" x14ac:dyDescent="0.25">
      <c r="A183" s="11" t="e">
        <f>'получатели поддержки'!#REF!</f>
        <v>#REF!</v>
      </c>
      <c r="B183" s="54" t="str">
        <f>'получатели поддержки'!B184</f>
        <v>ООО МТК "Орбита"</v>
      </c>
      <c r="C183" s="11" t="s">
        <v>79</v>
      </c>
      <c r="D183" s="67">
        <f>'получатели поддержки'!C184</f>
        <v>7453144099</v>
      </c>
      <c r="E183" s="25" t="s">
        <v>122</v>
      </c>
      <c r="F183" s="10" t="s">
        <v>501</v>
      </c>
      <c r="G183" s="38">
        <f>'получатели поддержки'!H184*52.08%/1000</f>
        <v>864.52799999999991</v>
      </c>
      <c r="H183" s="38">
        <f>'получатели поддержки'!H184*47.92%/1000</f>
        <v>795.47199999999998</v>
      </c>
      <c r="I183" s="37" t="s">
        <v>50</v>
      </c>
      <c r="J183" s="11" t="s">
        <v>81</v>
      </c>
      <c r="K183" s="11" t="s">
        <v>80</v>
      </c>
      <c r="AA183" s="106" t="s">
        <v>27</v>
      </c>
    </row>
    <row r="184" spans="1:27" ht="60.75" customHeight="1" x14ac:dyDescent="0.25">
      <c r="A184" s="11" t="e">
        <f>'получатели поддержки'!#REF!</f>
        <v>#REF!</v>
      </c>
      <c r="B184" s="54" t="str">
        <f>'получатели поддержки'!B185</f>
        <v>ООО "УралПлазМаш"</v>
      </c>
      <c r="C184" s="11" t="s">
        <v>79</v>
      </c>
      <c r="D184" s="67">
        <f>'получатели поддержки'!C185</f>
        <v>7449098410</v>
      </c>
      <c r="E184" s="25" t="s">
        <v>122</v>
      </c>
      <c r="F184" s="10" t="s">
        <v>255</v>
      </c>
      <c r="G184" s="38">
        <f>'получатели поддержки'!H185*52.08%/1000</f>
        <v>624.95999999999992</v>
      </c>
      <c r="H184" s="38">
        <f>'получатели поддержки'!H185*47.92%/1000</f>
        <v>575.04</v>
      </c>
      <c r="I184" s="37" t="s">
        <v>50</v>
      </c>
      <c r="J184" s="11" t="s">
        <v>81</v>
      </c>
      <c r="K184" s="11" t="s">
        <v>80</v>
      </c>
      <c r="AA184" s="106" t="s">
        <v>27</v>
      </c>
    </row>
    <row r="185" spans="1:27" ht="51.75" customHeight="1" x14ac:dyDescent="0.25">
      <c r="A185" s="11" t="e">
        <f>'получатели поддержки'!#REF!</f>
        <v>#REF!</v>
      </c>
      <c r="B185" s="54" t="str">
        <f>'получатели поддержки'!B186</f>
        <v>ООО ТД "Электроника"</v>
      </c>
      <c r="C185" s="11" t="s">
        <v>79</v>
      </c>
      <c r="D185" s="67">
        <f>'получатели поддержки'!C186</f>
        <v>7413021090</v>
      </c>
      <c r="E185" s="25" t="s">
        <v>123</v>
      </c>
      <c r="F185" s="10" t="s">
        <v>496</v>
      </c>
      <c r="G185" s="38">
        <f>'получатели поддержки'!H186*52.08%/1000</f>
        <v>1406.1599999999999</v>
      </c>
      <c r="H185" s="38">
        <f>'получатели поддержки'!H186*47.92%/1000</f>
        <v>1293.8399999999999</v>
      </c>
      <c r="I185" s="62" t="s">
        <v>50</v>
      </c>
      <c r="J185" s="11" t="s">
        <v>81</v>
      </c>
      <c r="K185" s="107" t="s">
        <v>82</v>
      </c>
      <c r="AA185" s="106" t="s">
        <v>41</v>
      </c>
    </row>
    <row r="186" spans="1:27" ht="56.25" customHeight="1" x14ac:dyDescent="0.25">
      <c r="A186" s="11" t="e">
        <f>'получатели поддержки'!#REF!</f>
        <v>#REF!</v>
      </c>
      <c r="B186" s="54" t="str">
        <f>'получатели поддержки'!B187</f>
        <v>ООО ТД "Мясной двор"</v>
      </c>
      <c r="C186" s="11" t="s">
        <v>79</v>
      </c>
      <c r="D186" s="67">
        <f>'получатели поддержки'!C187</f>
        <v>7448180662</v>
      </c>
      <c r="E186" s="25" t="s">
        <v>122</v>
      </c>
      <c r="F186" s="10" t="s">
        <v>265</v>
      </c>
      <c r="G186" s="38">
        <f>'получатели поддержки'!H187*52.08%/1000</f>
        <v>2603.9999999999995</v>
      </c>
      <c r="H186" s="38">
        <f>'получатели поддержки'!H187*47.92%/1000</f>
        <v>2396</v>
      </c>
      <c r="I186" s="62" t="s">
        <v>50</v>
      </c>
      <c r="J186" s="11" t="s">
        <v>81</v>
      </c>
      <c r="K186" s="11" t="s">
        <v>80</v>
      </c>
      <c r="AA186" s="106" t="s">
        <v>27</v>
      </c>
    </row>
    <row r="187" spans="1:27" ht="63.75" customHeight="1" x14ac:dyDescent="0.25">
      <c r="A187" s="11" t="e">
        <f>'получатели поддержки'!#REF!</f>
        <v>#REF!</v>
      </c>
      <c r="B187" s="54" t="str">
        <f>'получатели поддержки'!B188</f>
        <v>ИП Рыскин Ю.Я.</v>
      </c>
      <c r="C187" s="11" t="s">
        <v>53</v>
      </c>
      <c r="D187" s="67">
        <f>'получатели поддержки'!C188</f>
        <v>744718301951</v>
      </c>
      <c r="E187" s="25" t="s">
        <v>291</v>
      </c>
      <c r="F187" s="10" t="s">
        <v>503</v>
      </c>
      <c r="G187" s="38">
        <f>'получатели поддержки'!H188*52.08%/1000</f>
        <v>2603.9999999999995</v>
      </c>
      <c r="H187" s="38">
        <f>'получатели поддержки'!H188*47.92%/1000</f>
        <v>2396</v>
      </c>
      <c r="I187" s="62" t="s">
        <v>50</v>
      </c>
      <c r="J187" s="11" t="s">
        <v>81</v>
      </c>
      <c r="K187" s="11" t="s">
        <v>80</v>
      </c>
      <c r="AA187" s="106" t="s">
        <v>27</v>
      </c>
    </row>
    <row r="188" spans="1:27" ht="52.5" customHeight="1" x14ac:dyDescent="0.25">
      <c r="A188" s="11" t="e">
        <f>'получатели поддержки'!#REF!</f>
        <v>#REF!</v>
      </c>
      <c r="B188" s="54" t="str">
        <f>'получатели поддержки'!B189</f>
        <v>ООО "Продторг"</v>
      </c>
      <c r="C188" s="11" t="s">
        <v>79</v>
      </c>
      <c r="D188" s="67">
        <f>'получатели поддержки'!C189</f>
        <v>7404049124</v>
      </c>
      <c r="E188" s="25" t="s">
        <v>122</v>
      </c>
      <c r="F188" s="10" t="s">
        <v>265</v>
      </c>
      <c r="G188" s="38">
        <f>'получатели поддержки'!H189*52.08%/1000</f>
        <v>2603.9999999999995</v>
      </c>
      <c r="H188" s="38">
        <f>'получатели поддержки'!H189*47.92%/1000</f>
        <v>2396</v>
      </c>
      <c r="I188" s="62" t="s">
        <v>50</v>
      </c>
      <c r="J188" s="11" t="s">
        <v>81</v>
      </c>
      <c r="K188" s="11" t="s">
        <v>80</v>
      </c>
      <c r="AA188" s="106" t="s">
        <v>27</v>
      </c>
    </row>
    <row r="189" spans="1:27" ht="40.5" hidden="1" customHeight="1" x14ac:dyDescent="0.25">
      <c r="A189" s="11" t="e">
        <f>'получатели поддержки'!#REF!</f>
        <v>#REF!</v>
      </c>
      <c r="B189" s="54" t="str">
        <f>'получатели поддержки'!B190</f>
        <v>ИП Векшин И.Д.</v>
      </c>
      <c r="C189" s="11" t="s">
        <v>53</v>
      </c>
      <c r="D189" s="67">
        <f>'получатели поддержки'!C190</f>
        <v>741517961462</v>
      </c>
      <c r="E189" s="25" t="s">
        <v>291</v>
      </c>
      <c r="F189" s="10" t="s">
        <v>366</v>
      </c>
      <c r="G189" s="38">
        <f>'получатели поддержки'!H190*52.08%/1000</f>
        <v>2031.1199999999997</v>
      </c>
      <c r="H189" s="38">
        <f>'получатели поддержки'!H190*47.92%/1000</f>
        <v>1868.88</v>
      </c>
      <c r="I189" s="62" t="s">
        <v>50</v>
      </c>
      <c r="J189" s="102" t="s">
        <v>76</v>
      </c>
      <c r="K189" s="107" t="s">
        <v>77</v>
      </c>
      <c r="AA189" s="106" t="s">
        <v>39</v>
      </c>
    </row>
    <row r="190" spans="1:27" ht="49.5" hidden="1" customHeight="1" x14ac:dyDescent="0.25">
      <c r="A190" s="11" t="e">
        <f>'получатели поддержки'!#REF!</f>
        <v>#REF!</v>
      </c>
      <c r="B190" s="54" t="str">
        <f>'получатели поддержки'!B191</f>
        <v>ООО "Калачевский завод комбикормов"</v>
      </c>
      <c r="C190" s="11" t="s">
        <v>79</v>
      </c>
      <c r="D190" s="67">
        <f>'получатели поддержки'!C191</f>
        <v>7412012907</v>
      </c>
      <c r="E190" s="25" t="s">
        <v>122</v>
      </c>
      <c r="F190" s="10" t="s">
        <v>504</v>
      </c>
      <c r="G190" s="38">
        <f>'получатели поддержки'!H191*52.08%/1000</f>
        <v>1093.6799999999998</v>
      </c>
      <c r="H190" s="38">
        <f>'получатели поддержки'!H191*47.92%/1000</f>
        <v>1006.32</v>
      </c>
      <c r="I190" s="62" t="s">
        <v>50</v>
      </c>
      <c r="J190" s="11" t="s">
        <v>505</v>
      </c>
      <c r="K190" s="11" t="s">
        <v>80</v>
      </c>
      <c r="L190" s="22"/>
      <c r="AA190" s="106" t="s">
        <v>42</v>
      </c>
    </row>
    <row r="191" spans="1:27" ht="52.5" hidden="1" customHeight="1" x14ac:dyDescent="0.25">
      <c r="A191" s="11" t="e">
        <f>'получатели поддержки'!#REF!</f>
        <v>#REF!</v>
      </c>
      <c r="B191" s="54" t="str">
        <f>'получатели поддержки'!B192</f>
        <v>ООО "Калачевский завод комбикормов"</v>
      </c>
      <c r="C191" s="11" t="s">
        <v>79</v>
      </c>
      <c r="D191" s="67">
        <f>'получатели поддержки'!C192</f>
        <v>7412012907</v>
      </c>
      <c r="E191" s="25" t="s">
        <v>122</v>
      </c>
      <c r="F191" s="10" t="s">
        <v>504</v>
      </c>
      <c r="G191" s="38">
        <f>'получатели поддержки'!H192*52.08%/1000</f>
        <v>364.55999999999995</v>
      </c>
      <c r="H191" s="38">
        <f>'получатели поддержки'!H192*47.92%/1000</f>
        <v>335.44</v>
      </c>
      <c r="I191" s="62" t="s">
        <v>50</v>
      </c>
      <c r="J191" s="11" t="s">
        <v>506</v>
      </c>
      <c r="K191" s="11" t="s">
        <v>80</v>
      </c>
      <c r="L191" s="22"/>
      <c r="AA191" s="106" t="s">
        <v>42</v>
      </c>
    </row>
    <row r="192" spans="1:27" ht="51" hidden="1" customHeight="1" x14ac:dyDescent="0.25">
      <c r="A192" s="11" t="e">
        <f>'получатели поддержки'!#REF!</f>
        <v>#REF!</v>
      </c>
      <c r="B192" s="54" t="str">
        <f>'получатели поддержки'!B193</f>
        <v>ООО "Ресурс-М"</v>
      </c>
      <c r="C192" s="11" t="s">
        <v>79</v>
      </c>
      <c r="D192" s="67">
        <f>'получатели поддержки'!C193</f>
        <v>7401013585</v>
      </c>
      <c r="E192" s="25" t="s">
        <v>122</v>
      </c>
      <c r="F192" s="10" t="s">
        <v>302</v>
      </c>
      <c r="G192" s="38">
        <f>'получатели поддержки'!H193*52.08%/1000</f>
        <v>677.03999999999985</v>
      </c>
      <c r="H192" s="38">
        <f>'получатели поддержки'!H193*47.92%/1000</f>
        <v>622.96</v>
      </c>
      <c r="I192" s="62" t="s">
        <v>50</v>
      </c>
      <c r="J192" s="11" t="s">
        <v>85</v>
      </c>
      <c r="K192" s="11" t="s">
        <v>80</v>
      </c>
      <c r="L192" s="22"/>
      <c r="AA192" s="106" t="s">
        <v>383</v>
      </c>
    </row>
    <row r="193" spans="1:27" ht="55.5" customHeight="1" x14ac:dyDescent="0.25">
      <c r="A193" s="11" t="e">
        <f>'получатели поддержки'!#REF!</f>
        <v>#REF!</v>
      </c>
      <c r="B193" s="54" t="str">
        <f>'получатели поддержки'!B194</f>
        <v>ИП Гвоздев М.Б</v>
      </c>
      <c r="C193" s="11" t="s">
        <v>79</v>
      </c>
      <c r="D193" s="67">
        <f>'получатели поддержки'!C194</f>
        <v>741514481563</v>
      </c>
      <c r="E193" s="25" t="s">
        <v>122</v>
      </c>
      <c r="F193" s="10" t="s">
        <v>254</v>
      </c>
      <c r="G193" s="38">
        <f>'получатели поддержки'!H194*52.08%/1000</f>
        <v>1666.5599999999997</v>
      </c>
      <c r="H193" s="38">
        <f>'получатели поддержки'!H194*47.92%/1000</f>
        <v>1533.44</v>
      </c>
      <c r="I193" s="62" t="s">
        <v>50</v>
      </c>
      <c r="J193" s="11" t="s">
        <v>81</v>
      </c>
      <c r="K193" s="107" t="s">
        <v>82</v>
      </c>
      <c r="L193" s="22"/>
      <c r="AA193" s="106" t="s">
        <v>39</v>
      </c>
    </row>
    <row r="194" spans="1:27" ht="45" customHeight="1" x14ac:dyDescent="0.25">
      <c r="A194" s="11" t="e">
        <f>'получатели поддержки'!#REF!</f>
        <v>#REF!</v>
      </c>
      <c r="B194" s="54" t="str">
        <f>'получатели поддержки'!B195</f>
        <v xml:space="preserve">ООО Завод ЖБИ «Урал» </v>
      </c>
      <c r="C194" s="11" t="s">
        <v>53</v>
      </c>
      <c r="D194" s="67">
        <f>'получатели поддержки'!C195</f>
        <v>7415094150</v>
      </c>
      <c r="E194" s="25" t="s">
        <v>123</v>
      </c>
      <c r="F194" s="10" t="s">
        <v>443</v>
      </c>
      <c r="G194" s="38">
        <f>'получатели поддержки'!H195*52.08%/1000</f>
        <v>2603.9999999999995</v>
      </c>
      <c r="H194" s="38">
        <f>'получатели поддержки'!H195*47.92%/1000</f>
        <v>2396</v>
      </c>
      <c r="I194" s="62" t="s">
        <v>50</v>
      </c>
      <c r="J194" s="11" t="s">
        <v>81</v>
      </c>
      <c r="K194" s="107" t="s">
        <v>82</v>
      </c>
      <c r="L194" s="22"/>
      <c r="AA194" s="106" t="s">
        <v>39</v>
      </c>
    </row>
    <row r="195" spans="1:27" ht="51.75" customHeight="1" x14ac:dyDescent="0.25">
      <c r="A195" s="11" t="e">
        <f>'получатели поддержки'!#REF!</f>
        <v>#REF!</v>
      </c>
      <c r="B195" s="54" t="str">
        <f>'получатели поддержки'!B196</f>
        <v>ООО НПО "Полимер-Стройконструкция"</v>
      </c>
      <c r="C195" s="11" t="s">
        <v>79</v>
      </c>
      <c r="D195" s="67">
        <f>'получатели поддержки'!C196</f>
        <v>7453061029</v>
      </c>
      <c r="E195" s="76" t="s">
        <v>122</v>
      </c>
      <c r="F195" s="78" t="s">
        <v>326</v>
      </c>
      <c r="G195" s="38">
        <f>'получатели поддержки'!H196*52.08%/1000</f>
        <v>427.05599999999993</v>
      </c>
      <c r="H195" s="38">
        <f>'получатели поддержки'!H196*47.92%/1000</f>
        <v>392.94400000000002</v>
      </c>
      <c r="I195" s="62" t="s">
        <v>50</v>
      </c>
      <c r="J195" s="11" t="s">
        <v>81</v>
      </c>
      <c r="K195" s="107" t="s">
        <v>82</v>
      </c>
      <c r="L195" s="22"/>
      <c r="AA195" s="106" t="s">
        <v>27</v>
      </c>
    </row>
    <row r="196" spans="1:27" ht="51" hidden="1" customHeight="1" x14ac:dyDescent="0.25">
      <c r="A196" s="11" t="e">
        <f>'получатели поддержки'!#REF!</f>
        <v>#REF!</v>
      </c>
      <c r="B196" s="54" t="str">
        <f>'получатели поддержки'!B197</f>
        <v>ООО "УралЛесТорг"</v>
      </c>
      <c r="C196" s="11" t="s">
        <v>79</v>
      </c>
      <c r="D196" s="67">
        <f>'получатели поддержки'!C197</f>
        <v>7404071095</v>
      </c>
      <c r="E196" s="25" t="s">
        <v>123</v>
      </c>
      <c r="F196" s="10" t="s">
        <v>514</v>
      </c>
      <c r="G196" s="38">
        <f>'получатели поддержки'!H197*52.08%/1000</f>
        <v>1041.5999999999999</v>
      </c>
      <c r="H196" s="38">
        <f>'получатели поддержки'!H197*47.92%/1000</f>
        <v>958.4</v>
      </c>
      <c r="I196" s="62" t="s">
        <v>50</v>
      </c>
      <c r="J196" s="11" t="s">
        <v>85</v>
      </c>
      <c r="K196" s="107" t="s">
        <v>82</v>
      </c>
      <c r="L196" s="22"/>
      <c r="AA196" s="106" t="s">
        <v>47</v>
      </c>
    </row>
    <row r="197" spans="1:27" ht="59.25" customHeight="1" x14ac:dyDescent="0.25">
      <c r="A197" s="11" t="e">
        <f>'получатели поддержки'!#REF!</f>
        <v>#REF!</v>
      </c>
      <c r="B197" s="54" t="str">
        <f>'получатели поддержки'!B198</f>
        <v>ООО "Моттекс"</v>
      </c>
      <c r="C197" s="11" t="s">
        <v>79</v>
      </c>
      <c r="D197" s="67">
        <f>'получатели поддержки'!C198</f>
        <v>7449096910</v>
      </c>
      <c r="E197" s="25" t="s">
        <v>122</v>
      </c>
      <c r="F197" s="10" t="s">
        <v>302</v>
      </c>
      <c r="G197" s="38">
        <f>'получатели поддержки'!H198*52.08%/1000</f>
        <v>1562.3999999999999</v>
      </c>
      <c r="H197" s="38">
        <f>'получатели поддержки'!H198*47.92%/1000</f>
        <v>1437.6</v>
      </c>
      <c r="I197" s="62" t="s">
        <v>50</v>
      </c>
      <c r="J197" s="11" t="s">
        <v>81</v>
      </c>
      <c r="K197" s="11" t="s">
        <v>80</v>
      </c>
      <c r="L197" s="22"/>
      <c r="AA197" s="106" t="s">
        <v>27</v>
      </c>
    </row>
    <row r="198" spans="1:27" ht="59.25" hidden="1" customHeight="1" x14ac:dyDescent="0.25">
      <c r="A198" s="11" t="e">
        <f>'получатели поддержки'!#REF!</f>
        <v>#REF!</v>
      </c>
      <c r="B198" s="54" t="str">
        <f>'получатели поддержки'!B199</f>
        <v>ИП Кичигин М.П.</v>
      </c>
      <c r="C198" s="11" t="s">
        <v>53</v>
      </c>
      <c r="D198" s="67">
        <f>'получатели поддержки'!C199</f>
        <v>740200819480</v>
      </c>
      <c r="E198" s="25" t="s">
        <v>123</v>
      </c>
      <c r="F198" s="10" t="s">
        <v>518</v>
      </c>
      <c r="G198" s="38">
        <f>'получатели поддержки'!H199*52.08%/1000</f>
        <v>781.19999999999993</v>
      </c>
      <c r="H198" s="38">
        <f>'получатели поддержки'!H199*47.92%/1000</f>
        <v>718.8</v>
      </c>
      <c r="I198" s="62" t="s">
        <v>50</v>
      </c>
      <c r="J198" s="102" t="s">
        <v>76</v>
      </c>
      <c r="K198" s="107" t="s">
        <v>77</v>
      </c>
      <c r="L198" s="22"/>
      <c r="AA198" s="106" t="s">
        <v>29</v>
      </c>
    </row>
    <row r="199" spans="1:27" ht="68.25" customHeight="1" x14ac:dyDescent="0.25">
      <c r="A199" s="11" t="e">
        <f>'получатели поддержки'!#REF!</f>
        <v>#REF!</v>
      </c>
      <c r="B199" s="54" t="str">
        <f>'получатели поддержки'!B200</f>
        <v>ООО "Даминарт"</v>
      </c>
      <c r="C199" s="11" t="s">
        <v>79</v>
      </c>
      <c r="D199" s="67">
        <f>'получатели поддержки'!C200</f>
        <v>7452136673</v>
      </c>
      <c r="E199" s="25" t="s">
        <v>122</v>
      </c>
      <c r="F199" s="10" t="s">
        <v>519</v>
      </c>
      <c r="G199" s="38">
        <f>'получатели поддержки'!H200*52.08%/1000</f>
        <v>2603.9999999999995</v>
      </c>
      <c r="H199" s="38">
        <f>'получатели поддержки'!H200*47.92%/1000</f>
        <v>2396</v>
      </c>
      <c r="I199" s="62" t="s">
        <v>50</v>
      </c>
      <c r="J199" s="11" t="s">
        <v>81</v>
      </c>
      <c r="K199" s="11" t="s">
        <v>80</v>
      </c>
      <c r="L199" s="22"/>
      <c r="AA199" s="106" t="s">
        <v>27</v>
      </c>
    </row>
    <row r="200" spans="1:27" ht="60" customHeight="1" x14ac:dyDescent="0.25">
      <c r="A200" s="11" t="e">
        <f>'получатели поддержки'!#REF!</f>
        <v>#REF!</v>
      </c>
      <c r="B200" s="54" t="str">
        <f>'получатели поддержки'!B201</f>
        <v>ИП Лопатко А.В.</v>
      </c>
      <c r="C200" s="11" t="s">
        <v>53</v>
      </c>
      <c r="D200" s="67">
        <f>'получатели поддержки'!C201</f>
        <v>740201339630</v>
      </c>
      <c r="E200" s="25" t="s">
        <v>123</v>
      </c>
      <c r="F200" s="10" t="s">
        <v>520</v>
      </c>
      <c r="G200" s="38">
        <f>'получатели поддержки'!H201*52.08%/1000</f>
        <v>1822.7999999999997</v>
      </c>
      <c r="H200" s="38">
        <f>'получатели поддержки'!H201*47.92%/1000</f>
        <v>1677.2</v>
      </c>
      <c r="I200" s="62" t="s">
        <v>50</v>
      </c>
      <c r="J200" s="11" t="s">
        <v>81</v>
      </c>
      <c r="K200" s="107" t="s">
        <v>82</v>
      </c>
      <c r="L200" s="22"/>
      <c r="AA200" s="106" t="s">
        <v>29</v>
      </c>
    </row>
    <row r="201" spans="1:27" ht="69.75" hidden="1" customHeight="1" x14ac:dyDescent="0.25">
      <c r="A201" s="11" t="e">
        <f>'получатели поддержки'!#REF!</f>
        <v>#REF!</v>
      </c>
      <c r="B201" s="54" t="str">
        <f>'получатели поддержки'!B202</f>
        <v>ООО ЛК "Адельтранс"</v>
      </c>
      <c r="C201" s="11" t="s">
        <v>79</v>
      </c>
      <c r="D201" s="67">
        <f>'получатели поддержки'!C202</f>
        <v>7451374763</v>
      </c>
      <c r="E201" s="25" t="s">
        <v>122</v>
      </c>
      <c r="F201" s="10" t="s">
        <v>347</v>
      </c>
      <c r="G201" s="38">
        <f>'получатели поддержки'!H202*52.08%/1000</f>
        <v>1562.3999999999999</v>
      </c>
      <c r="H201" s="38">
        <f>'получатели поддержки'!H202*47.92%/1000</f>
        <v>1437.6</v>
      </c>
      <c r="I201" s="62" t="s">
        <v>50</v>
      </c>
      <c r="J201" s="11" t="s">
        <v>76</v>
      </c>
      <c r="K201" s="11" t="s">
        <v>96</v>
      </c>
      <c r="L201" s="22"/>
      <c r="AA201" s="106" t="s">
        <v>27</v>
      </c>
    </row>
    <row r="202" spans="1:27" ht="58.5" customHeight="1" x14ac:dyDescent="0.25">
      <c r="A202" s="11" t="e">
        <f>'получатели поддержки'!#REF!</f>
        <v>#REF!</v>
      </c>
      <c r="B202" s="54" t="str">
        <f>'получатели поддержки'!B203</f>
        <v>ООО  "Альпиндустрия"</v>
      </c>
      <c r="C202" s="11" t="s">
        <v>79</v>
      </c>
      <c r="D202" s="67">
        <f>'получатели поддержки'!C203</f>
        <v>7456032435</v>
      </c>
      <c r="E202" s="25" t="s">
        <v>122</v>
      </c>
      <c r="F202" s="10" t="s">
        <v>292</v>
      </c>
      <c r="G202" s="38">
        <f>'получатели поддержки'!H203*52.08%/1000</f>
        <v>1458.2399999999998</v>
      </c>
      <c r="H202" s="38">
        <f>'получатели поддержки'!H203*47.92%/1000</f>
        <v>1341.76</v>
      </c>
      <c r="I202" s="62" t="s">
        <v>50</v>
      </c>
      <c r="J202" s="11" t="s">
        <v>81</v>
      </c>
      <c r="K202" s="107" t="s">
        <v>82</v>
      </c>
      <c r="AA202" s="106" t="s">
        <v>32</v>
      </c>
    </row>
    <row r="203" spans="1:27" ht="55.5" customHeight="1" x14ac:dyDescent="0.25">
      <c r="A203" s="11" t="e">
        <f>'получатели поддержки'!#REF!</f>
        <v>#REF!</v>
      </c>
      <c r="B203" s="54" t="str">
        <f>'получатели поддержки'!B204</f>
        <v>ООО "Оптимум"</v>
      </c>
      <c r="C203" s="11" t="s">
        <v>79</v>
      </c>
      <c r="D203" s="67">
        <f>'получатели поддержки'!C204</f>
        <v>7451052565</v>
      </c>
      <c r="E203" s="25" t="s">
        <v>122</v>
      </c>
      <c r="F203" s="10" t="s">
        <v>255</v>
      </c>
      <c r="G203" s="38">
        <f>'получатели поддержки'!H204*52.08%/1000</f>
        <v>1562.3999999999999</v>
      </c>
      <c r="H203" s="38">
        <f>'получатели поддержки'!H204*47.92%/1000</f>
        <v>1437.6</v>
      </c>
      <c r="I203" s="62" t="s">
        <v>50</v>
      </c>
      <c r="J203" s="11" t="s">
        <v>81</v>
      </c>
      <c r="K203" s="11" t="s">
        <v>80</v>
      </c>
      <c r="AA203" s="106" t="s">
        <v>27</v>
      </c>
    </row>
    <row r="204" spans="1:27" ht="60" customHeight="1" x14ac:dyDescent="0.25">
      <c r="A204" s="11" t="e">
        <f>'получатели поддержки'!#REF!</f>
        <v>#REF!</v>
      </c>
      <c r="B204" s="54" t="str">
        <f>'получатели поддержки'!B205</f>
        <v>ООО "Р.О.С.Энерго-Чел"</v>
      </c>
      <c r="C204" s="11" t="s">
        <v>79</v>
      </c>
      <c r="D204" s="67">
        <f>'получатели поддержки'!C205</f>
        <v>7452100934</v>
      </c>
      <c r="E204" s="49" t="s">
        <v>122</v>
      </c>
      <c r="F204" s="10" t="s">
        <v>267</v>
      </c>
      <c r="G204" s="38">
        <f>'получатели поддержки'!H205*52.08%/1000</f>
        <v>1562.3999999999999</v>
      </c>
      <c r="H204" s="38">
        <f>'получатели поддержки'!H205*47.92%/1000</f>
        <v>1437.6</v>
      </c>
      <c r="I204" s="62" t="s">
        <v>50</v>
      </c>
      <c r="J204" s="11" t="s">
        <v>81</v>
      </c>
      <c r="K204" s="11" t="s">
        <v>80</v>
      </c>
      <c r="AA204" s="106" t="s">
        <v>27</v>
      </c>
    </row>
    <row r="205" spans="1:27" ht="51" customHeight="1" x14ac:dyDescent="0.25">
      <c r="A205" s="11" t="e">
        <f>'получатели поддержки'!#REF!</f>
        <v>#REF!</v>
      </c>
      <c r="B205" s="54" t="str">
        <f>'получатели поддержки'!B206</f>
        <v>ИП Миронова С.Ю.</v>
      </c>
      <c r="C205" s="11" t="s">
        <v>53</v>
      </c>
      <c r="D205" s="67">
        <f>'получатели поддержки'!C206</f>
        <v>744514290275</v>
      </c>
      <c r="E205" s="25" t="s">
        <v>123</v>
      </c>
      <c r="F205" s="10" t="s">
        <v>527</v>
      </c>
      <c r="G205" s="38">
        <f>'получатели поддержки'!H206*52.08%/1000</f>
        <v>2603.9999999999995</v>
      </c>
      <c r="H205" s="38">
        <f>'получатели поддержки'!H206*47.92%/1000</f>
        <v>2396</v>
      </c>
      <c r="I205" s="62" t="s">
        <v>50</v>
      </c>
      <c r="J205" s="11" t="s">
        <v>81</v>
      </c>
      <c r="K205" s="107" t="s">
        <v>82</v>
      </c>
      <c r="AA205" s="106" t="s">
        <v>32</v>
      </c>
    </row>
    <row r="206" spans="1:27" ht="53.25" customHeight="1" x14ac:dyDescent="0.25">
      <c r="A206" s="11" t="e">
        <f>'получатели поддержки'!#REF!</f>
        <v>#REF!</v>
      </c>
      <c r="B206" s="54" t="str">
        <f>'получатели поддержки'!B207</f>
        <v>ООО "Новые фасады"</v>
      </c>
      <c r="C206" s="11" t="s">
        <v>79</v>
      </c>
      <c r="D206" s="67">
        <f>'получатели поддержки'!C207</f>
        <v>7430031420</v>
      </c>
      <c r="E206" s="25" t="s">
        <v>122</v>
      </c>
      <c r="F206" s="10" t="s">
        <v>302</v>
      </c>
      <c r="G206" s="38">
        <f>'получатели поддержки'!H207*52.08%/1000</f>
        <v>781.19999999999993</v>
      </c>
      <c r="H206" s="38">
        <f>'получатели поддержки'!H207*47.92%/1000</f>
        <v>718.8</v>
      </c>
      <c r="I206" s="62" t="s">
        <v>50</v>
      </c>
      <c r="J206" s="11" t="s">
        <v>81</v>
      </c>
      <c r="K206" s="11" t="s">
        <v>80</v>
      </c>
      <c r="AA206" s="106" t="s">
        <v>34</v>
      </c>
    </row>
    <row r="207" spans="1:27" ht="42.75" customHeight="1" x14ac:dyDescent="0.25">
      <c r="A207" s="11" t="e">
        <f>'получатели поддержки'!#REF!</f>
        <v>#REF!</v>
      </c>
      <c r="B207" s="54" t="str">
        <f>'получатели поддержки'!B208</f>
        <v>ООО "Наполеон Групп"</v>
      </c>
      <c r="C207" s="11" t="s">
        <v>79</v>
      </c>
      <c r="D207" s="67">
        <f>'получатели поддержки'!C208</f>
        <v>7451441307</v>
      </c>
      <c r="E207" s="25" t="s">
        <v>123</v>
      </c>
      <c r="F207" s="10" t="s">
        <v>528</v>
      </c>
      <c r="G207" s="38">
        <f>'получатели поддержки'!H208*52.08%/1000</f>
        <v>2187.3599999999997</v>
      </c>
      <c r="H207" s="38">
        <f>'получатели поддержки'!H208*47.92%/1000</f>
        <v>2012.64</v>
      </c>
      <c r="I207" s="62" t="s">
        <v>50</v>
      </c>
      <c r="J207" s="11" t="s">
        <v>81</v>
      </c>
      <c r="K207" s="11" t="s">
        <v>80</v>
      </c>
      <c r="AA207" s="106" t="s">
        <v>27</v>
      </c>
    </row>
    <row r="208" spans="1:27" ht="56.25" hidden="1" customHeight="1" x14ac:dyDescent="0.25">
      <c r="A208" s="11" t="e">
        <f>'получатели поддержки'!#REF!</f>
        <v>#REF!</v>
      </c>
      <c r="B208" s="54" t="str">
        <f>'получатели поддержки'!B209</f>
        <v>ИП Мхитарян К.Ф.</v>
      </c>
      <c r="C208" s="11" t="s">
        <v>53</v>
      </c>
      <c r="D208" s="67">
        <f>'получатели поддержки'!C209</f>
        <v>741300012540</v>
      </c>
      <c r="E208" s="25" t="s">
        <v>123</v>
      </c>
      <c r="F208" s="10" t="s">
        <v>366</v>
      </c>
      <c r="G208" s="38">
        <f>'получатели поддержки'!H209*52.08%/1000</f>
        <v>2603.9999999999995</v>
      </c>
      <c r="H208" s="38">
        <f>'получатели поддержки'!H209*47.92%/1000</f>
        <v>2396</v>
      </c>
      <c r="I208" s="62" t="s">
        <v>50</v>
      </c>
      <c r="J208" s="11" t="s">
        <v>76</v>
      </c>
      <c r="K208" s="11" t="s">
        <v>96</v>
      </c>
      <c r="AA208" s="106" t="s">
        <v>48</v>
      </c>
    </row>
    <row r="209" spans="1:27" ht="44.25" customHeight="1" x14ac:dyDescent="0.25">
      <c r="A209" s="11" t="e">
        <f>'получатели поддержки'!#REF!</f>
        <v>#REF!</v>
      </c>
      <c r="B209" s="54" t="str">
        <f>'получатели поддержки'!B210</f>
        <v>ООО "Торговый дом "Итон"</v>
      </c>
      <c r="C209" s="11" t="s">
        <v>79</v>
      </c>
      <c r="D209" s="67">
        <f>'получатели поддержки'!C210</f>
        <v>7451414399</v>
      </c>
      <c r="E209" s="25" t="s">
        <v>122</v>
      </c>
      <c r="F209" s="10" t="s">
        <v>533</v>
      </c>
      <c r="G209" s="38">
        <f>'получатели поддержки'!H210*52.08%/1000</f>
        <v>2499.8399999999997</v>
      </c>
      <c r="H209" s="38">
        <f>'получатели поддержки'!H210*47.92%/1000</f>
        <v>2300.16</v>
      </c>
      <c r="I209" s="62" t="s">
        <v>50</v>
      </c>
      <c r="J209" s="11" t="s">
        <v>81</v>
      </c>
      <c r="K209" s="11" t="s">
        <v>80</v>
      </c>
      <c r="AA209" s="106" t="s">
        <v>27</v>
      </c>
    </row>
    <row r="210" spans="1:27" ht="49.5" customHeight="1" x14ac:dyDescent="0.25">
      <c r="A210" s="11" t="e">
        <f>'получатели поддержки'!#REF!</f>
        <v>#REF!</v>
      </c>
      <c r="B210" s="54" t="str">
        <f>'получатели поддержки'!B211</f>
        <v>ООО "Лазерная резка металла"</v>
      </c>
      <c r="C210" s="11" t="s">
        <v>79</v>
      </c>
      <c r="D210" s="67">
        <f>'получатели поддержки'!C211</f>
        <v>7455032640</v>
      </c>
      <c r="E210" s="25" t="s">
        <v>122</v>
      </c>
      <c r="F210" s="10" t="s">
        <v>378</v>
      </c>
      <c r="G210" s="38">
        <f>'получатели поддержки'!H211*52.08%/1000</f>
        <v>182.27999999999997</v>
      </c>
      <c r="H210" s="38">
        <f>'получатели поддержки'!H211*47.92%/1000</f>
        <v>167.72</v>
      </c>
      <c r="I210" s="62" t="s">
        <v>50</v>
      </c>
      <c r="J210" s="11" t="s">
        <v>81</v>
      </c>
      <c r="K210" s="107" t="s">
        <v>82</v>
      </c>
      <c r="AA210" s="106" t="s">
        <v>41</v>
      </c>
    </row>
    <row r="211" spans="1:27" ht="50.25" hidden="1" customHeight="1" x14ac:dyDescent="0.25">
      <c r="A211" s="11" t="e">
        <f>'получатели поддержки'!#REF!</f>
        <v>#REF!</v>
      </c>
      <c r="B211" s="54" t="str">
        <f>'получатели поддержки'!B212</f>
        <v xml:space="preserve">ООО "Вселенная красоты" </v>
      </c>
      <c r="C211" s="11" t="s">
        <v>79</v>
      </c>
      <c r="D211" s="67">
        <f>'получатели поддержки'!C212</f>
        <v>7413025218</v>
      </c>
      <c r="E211" s="25" t="s">
        <v>291</v>
      </c>
      <c r="F211" s="10" t="s">
        <v>535</v>
      </c>
      <c r="G211" s="38">
        <f>'получатели поддержки'!H212*52.08%/1000</f>
        <v>1041.5999999999999</v>
      </c>
      <c r="H211" s="38">
        <f>'получатели поддержки'!H212*47.92%/1000</f>
        <v>958.4</v>
      </c>
      <c r="I211" s="62" t="s">
        <v>50</v>
      </c>
      <c r="J211" s="11" t="s">
        <v>85</v>
      </c>
      <c r="K211" s="107" t="s">
        <v>82</v>
      </c>
      <c r="AA211" s="106" t="s">
        <v>32</v>
      </c>
    </row>
    <row r="212" spans="1:27" ht="51" customHeight="1" x14ac:dyDescent="0.25">
      <c r="A212" s="11" t="e">
        <f>'получатели поддержки'!#REF!</f>
        <v>#REF!</v>
      </c>
      <c r="B212" s="54" t="str">
        <f>'получатели поддержки'!B213</f>
        <v>ИП Шаров А.Б.</v>
      </c>
      <c r="C212" s="11" t="s">
        <v>53</v>
      </c>
      <c r="D212" s="67">
        <f>'получатели поддержки'!C213</f>
        <v>745306354956</v>
      </c>
      <c r="E212" s="25" t="s">
        <v>123</v>
      </c>
      <c r="F212" s="10" t="s">
        <v>350</v>
      </c>
      <c r="G212" s="38">
        <f>'получатели поддержки'!H213*52.08%/1000</f>
        <v>2031.1199999999997</v>
      </c>
      <c r="H212" s="38">
        <f>'получатели поддержки'!H213*47.92%/1000</f>
        <v>1868.88</v>
      </c>
      <c r="I212" s="62" t="s">
        <v>50</v>
      </c>
      <c r="J212" s="11" t="s">
        <v>81</v>
      </c>
      <c r="K212" s="11" t="s">
        <v>80</v>
      </c>
      <c r="AA212" s="106" t="s">
        <v>27</v>
      </c>
    </row>
    <row r="213" spans="1:27" ht="60" hidden="1" customHeight="1" x14ac:dyDescent="0.25">
      <c r="A213" s="11"/>
      <c r="B213" s="54"/>
      <c r="C213" s="11"/>
      <c r="D213" s="67"/>
      <c r="F213" s="10"/>
      <c r="G213" s="38"/>
      <c r="H213" s="38"/>
      <c r="I213" s="62"/>
    </row>
    <row r="214" spans="1:27" ht="30" hidden="1" customHeight="1" x14ac:dyDescent="0.25">
      <c r="A214" s="11"/>
      <c r="B214" s="54"/>
      <c r="C214" s="11"/>
      <c r="D214" s="67"/>
      <c r="F214" s="10"/>
      <c r="G214" s="38"/>
      <c r="H214" s="38"/>
      <c r="I214" s="62"/>
    </row>
    <row r="215" spans="1:27" ht="30" hidden="1" customHeight="1" x14ac:dyDescent="0.25">
      <c r="A215" s="11"/>
      <c r="B215" s="54"/>
      <c r="C215" s="11"/>
      <c r="D215" s="67"/>
      <c r="F215" s="10"/>
      <c r="G215" s="38"/>
      <c r="H215" s="38"/>
      <c r="I215" s="62"/>
    </row>
    <row r="216" spans="1:27" ht="30" hidden="1" customHeight="1" x14ac:dyDescent="0.25">
      <c r="A216" s="11"/>
      <c r="B216" s="54"/>
      <c r="C216" s="11"/>
      <c r="D216" s="67"/>
      <c r="F216" s="10"/>
      <c r="G216" s="38"/>
      <c r="H216" s="38"/>
      <c r="I216" s="62"/>
    </row>
    <row r="217" spans="1:27" ht="30" hidden="1" customHeight="1" x14ac:dyDescent="0.25">
      <c r="A217" s="11"/>
      <c r="B217" s="54"/>
      <c r="C217" s="11"/>
      <c r="D217" s="67"/>
      <c r="F217" s="10"/>
      <c r="G217" s="38"/>
      <c r="H217" s="38"/>
      <c r="I217" s="62"/>
    </row>
    <row r="218" spans="1:27" ht="30" hidden="1" customHeight="1" x14ac:dyDescent="0.25">
      <c r="A218" s="11"/>
      <c r="B218" s="54"/>
      <c r="C218" s="11"/>
      <c r="D218" s="67"/>
      <c r="F218" s="10"/>
      <c r="G218" s="38"/>
      <c r="H218" s="38"/>
      <c r="I218" s="62"/>
    </row>
    <row r="219" spans="1:27" ht="30" hidden="1" customHeight="1" x14ac:dyDescent="0.25">
      <c r="A219" s="11"/>
      <c r="B219" s="54"/>
      <c r="C219" s="11"/>
      <c r="D219" s="67"/>
      <c r="F219" s="10"/>
      <c r="G219" s="38"/>
      <c r="H219" s="38"/>
      <c r="I219" s="62"/>
    </row>
    <row r="220" spans="1:27" ht="30" hidden="1" customHeight="1" x14ac:dyDescent="0.25">
      <c r="A220" s="11"/>
      <c r="B220" s="54"/>
      <c r="C220" s="11"/>
      <c r="D220" s="67"/>
      <c r="F220" s="10"/>
      <c r="G220" s="38"/>
      <c r="H220" s="38"/>
      <c r="I220" s="62"/>
    </row>
    <row r="221" spans="1:27" ht="30" hidden="1" customHeight="1" x14ac:dyDescent="0.25">
      <c r="A221" s="11"/>
      <c r="B221" s="54"/>
      <c r="C221" s="11"/>
      <c r="D221" s="67"/>
      <c r="F221" s="10"/>
      <c r="G221" s="38"/>
      <c r="H221" s="38"/>
      <c r="I221" s="62"/>
    </row>
    <row r="222" spans="1:27" ht="30" hidden="1" customHeight="1" x14ac:dyDescent="0.25">
      <c r="A222" s="11"/>
      <c r="B222" s="54"/>
      <c r="C222" s="11"/>
      <c r="D222" s="67"/>
      <c r="F222" s="10"/>
      <c r="G222" s="38"/>
      <c r="H222" s="38"/>
      <c r="I222" s="62"/>
    </row>
    <row r="223" spans="1:27" ht="30" hidden="1" customHeight="1" x14ac:dyDescent="0.25">
      <c r="A223" s="61"/>
      <c r="B223" s="54"/>
      <c r="C223" s="11"/>
      <c r="D223" s="67"/>
      <c r="F223" s="10"/>
      <c r="G223" s="38"/>
      <c r="H223" s="38"/>
      <c r="I223" s="62"/>
    </row>
    <row r="224" spans="1:27" ht="30" hidden="1" customHeight="1" x14ac:dyDescent="0.25">
      <c r="A224" s="61"/>
      <c r="B224" s="54"/>
      <c r="C224" s="11"/>
      <c r="D224" s="67"/>
      <c r="F224" s="10"/>
      <c r="G224" s="38"/>
      <c r="H224" s="38"/>
      <c r="I224" s="62"/>
    </row>
    <row r="225" spans="1:9" ht="30" hidden="1" customHeight="1" x14ac:dyDescent="0.25">
      <c r="A225" s="61"/>
      <c r="B225" s="54"/>
      <c r="C225" s="11"/>
      <c r="D225" s="67"/>
      <c r="F225" s="10"/>
      <c r="G225" s="38"/>
      <c r="H225" s="38"/>
      <c r="I225" s="62"/>
    </row>
    <row r="226" spans="1:9" ht="30" hidden="1" customHeight="1" x14ac:dyDescent="0.25">
      <c r="A226" s="61"/>
      <c r="B226" s="54"/>
      <c r="C226" s="11"/>
      <c r="D226" s="67"/>
      <c r="F226" s="10"/>
      <c r="G226" s="38"/>
      <c r="H226" s="38"/>
      <c r="I226" s="62"/>
    </row>
    <row r="227" spans="1:9" ht="30" hidden="1" customHeight="1" x14ac:dyDescent="0.25">
      <c r="A227" s="61"/>
      <c r="B227" s="54"/>
      <c r="C227" s="11"/>
      <c r="D227" s="67"/>
      <c r="F227" s="10"/>
      <c r="G227" s="38"/>
      <c r="H227" s="38"/>
      <c r="I227" s="62"/>
    </row>
    <row r="228" spans="1:9" ht="30" hidden="1" customHeight="1" x14ac:dyDescent="0.25">
      <c r="A228" s="61"/>
      <c r="B228" s="54"/>
      <c r="C228" s="11"/>
      <c r="D228" s="67"/>
      <c r="F228" s="10"/>
      <c r="G228" s="38"/>
      <c r="H228" s="38"/>
      <c r="I228" s="62"/>
    </row>
    <row r="229" spans="1:9" ht="30" hidden="1" customHeight="1" x14ac:dyDescent="0.25">
      <c r="A229" s="61"/>
      <c r="B229" s="54"/>
      <c r="C229" s="11"/>
      <c r="D229" s="67"/>
      <c r="F229" s="10"/>
      <c r="G229" s="38"/>
      <c r="H229" s="38"/>
      <c r="I229" s="62"/>
    </row>
    <row r="230" spans="1:9" ht="30" hidden="1" customHeight="1" x14ac:dyDescent="0.25">
      <c r="A230" s="61"/>
      <c r="B230" s="54"/>
      <c r="C230" s="11"/>
      <c r="D230" s="67"/>
      <c r="F230" s="10"/>
      <c r="G230" s="38"/>
      <c r="H230" s="38"/>
      <c r="I230" s="62"/>
    </row>
    <row r="231" spans="1:9" ht="30" hidden="1" customHeight="1" x14ac:dyDescent="0.25">
      <c r="A231" s="61"/>
      <c r="B231" s="54"/>
      <c r="C231" s="11"/>
      <c r="D231" s="67"/>
      <c r="F231" s="10"/>
      <c r="G231" s="38"/>
      <c r="H231" s="38"/>
      <c r="I231" s="62"/>
    </row>
    <row r="232" spans="1:9" ht="30" hidden="1" customHeight="1" x14ac:dyDescent="0.25">
      <c r="A232" s="61"/>
      <c r="B232" s="54"/>
      <c r="C232" s="11"/>
      <c r="D232" s="67"/>
      <c r="F232" s="10"/>
      <c r="G232" s="38"/>
      <c r="H232" s="38"/>
      <c r="I232" s="62"/>
    </row>
    <row r="233" spans="1:9" ht="30" hidden="1" customHeight="1" x14ac:dyDescent="0.25">
      <c r="A233" s="61"/>
      <c r="B233" s="54"/>
      <c r="C233" s="11"/>
      <c r="D233" s="67"/>
      <c r="F233" s="10"/>
      <c r="G233" s="38"/>
      <c r="H233" s="38"/>
      <c r="I233" s="62"/>
    </row>
    <row r="234" spans="1:9" ht="30" hidden="1" customHeight="1" x14ac:dyDescent="0.25">
      <c r="A234" s="61"/>
      <c r="B234" s="54"/>
      <c r="C234" s="11"/>
      <c r="D234" s="67"/>
      <c r="F234" s="10"/>
      <c r="G234" s="38"/>
      <c r="H234" s="38"/>
      <c r="I234" s="62"/>
    </row>
    <row r="235" spans="1:9" ht="30" hidden="1" customHeight="1" x14ac:dyDescent="0.25">
      <c r="A235" s="61"/>
      <c r="B235" s="54"/>
      <c r="C235" s="11"/>
      <c r="D235" s="67"/>
      <c r="F235" s="10"/>
      <c r="G235" s="38"/>
      <c r="H235" s="38"/>
      <c r="I235" s="62"/>
    </row>
    <row r="236" spans="1:9" ht="30" hidden="1" customHeight="1" x14ac:dyDescent="0.25">
      <c r="A236" s="61"/>
      <c r="B236" s="54"/>
      <c r="C236" s="11"/>
      <c r="D236" s="67"/>
      <c r="F236" s="10"/>
      <c r="G236" s="38"/>
      <c r="H236" s="38"/>
      <c r="I236" s="62"/>
    </row>
    <row r="237" spans="1:9" ht="30" hidden="1" customHeight="1" x14ac:dyDescent="0.25">
      <c r="A237" s="61"/>
      <c r="B237" s="54"/>
      <c r="C237" s="11"/>
      <c r="D237" s="67"/>
      <c r="F237" s="10"/>
      <c r="G237" s="38"/>
      <c r="H237" s="38"/>
      <c r="I237" s="62"/>
    </row>
    <row r="238" spans="1:9" ht="30" hidden="1" customHeight="1" x14ac:dyDescent="0.25">
      <c r="A238" s="61"/>
      <c r="B238" s="54"/>
      <c r="C238" s="11"/>
      <c r="D238" s="67"/>
      <c r="F238" s="10"/>
      <c r="G238" s="38"/>
      <c r="H238" s="38"/>
      <c r="I238" s="62"/>
    </row>
    <row r="239" spans="1:9" hidden="1" x14ac:dyDescent="0.25">
      <c r="A239" s="61"/>
      <c r="B239" s="54"/>
      <c r="C239" s="11"/>
      <c r="D239" s="67"/>
      <c r="F239" s="10"/>
      <c r="G239" s="38"/>
      <c r="H239" s="38"/>
      <c r="I239" s="62"/>
    </row>
    <row r="240" spans="1:9" hidden="1" x14ac:dyDescent="0.25">
      <c r="A240" s="61"/>
      <c r="B240" s="54"/>
      <c r="C240" s="11"/>
      <c r="D240" s="67"/>
      <c r="F240" s="10"/>
      <c r="G240" s="38"/>
      <c r="H240" s="38"/>
      <c r="I240" s="62"/>
    </row>
    <row r="241" spans="1:9" hidden="1" x14ac:dyDescent="0.25">
      <c r="A241" s="61"/>
      <c r="B241" s="54"/>
      <c r="C241" s="11"/>
      <c r="D241" s="67"/>
      <c r="F241" s="10"/>
      <c r="G241" s="38"/>
      <c r="H241" s="38"/>
      <c r="I241" s="62"/>
    </row>
    <row r="242" spans="1:9" hidden="1" x14ac:dyDescent="0.25">
      <c r="A242" s="61"/>
      <c r="B242" s="54"/>
      <c r="C242" s="11"/>
      <c r="D242" s="67"/>
      <c r="F242" s="10"/>
      <c r="G242" s="38"/>
      <c r="H242" s="38"/>
      <c r="I242" s="62"/>
    </row>
    <row r="243" spans="1:9" hidden="1" x14ac:dyDescent="0.25">
      <c r="A243" s="61"/>
      <c r="B243" s="54"/>
      <c r="C243" s="11"/>
      <c r="D243" s="67"/>
      <c r="F243" s="10"/>
      <c r="G243" s="38"/>
      <c r="H243" s="38"/>
      <c r="I243" s="62"/>
    </row>
    <row r="244" spans="1:9" hidden="1" x14ac:dyDescent="0.25">
      <c r="A244" s="61"/>
      <c r="B244" s="54"/>
      <c r="C244" s="11"/>
      <c r="D244" s="67"/>
      <c r="F244" s="10"/>
      <c r="G244" s="38"/>
      <c r="H244" s="38"/>
      <c r="I244" s="62"/>
    </row>
    <row r="245" spans="1:9" hidden="1" x14ac:dyDescent="0.25">
      <c r="A245" s="61"/>
      <c r="B245" s="54"/>
      <c r="C245" s="11"/>
      <c r="D245" s="67"/>
      <c r="F245" s="10"/>
      <c r="G245" s="38"/>
      <c r="H245" s="38"/>
      <c r="I245" s="62"/>
    </row>
    <row r="246" spans="1:9" hidden="1" x14ac:dyDescent="0.25">
      <c r="A246" s="61"/>
      <c r="B246" s="54"/>
      <c r="C246" s="11"/>
      <c r="D246" s="67"/>
      <c r="F246" s="10"/>
      <c r="G246" s="38"/>
      <c r="H246" s="38"/>
      <c r="I246" s="62"/>
    </row>
    <row r="247" spans="1:9" hidden="1" x14ac:dyDescent="0.25">
      <c r="A247" s="61"/>
      <c r="B247" s="54"/>
      <c r="C247" s="11"/>
      <c r="D247" s="67"/>
      <c r="F247" s="10"/>
      <c r="G247" s="38"/>
      <c r="H247" s="38"/>
      <c r="I247" s="62"/>
    </row>
    <row r="248" spans="1:9" hidden="1" x14ac:dyDescent="0.25">
      <c r="A248" s="61"/>
      <c r="B248" s="54"/>
      <c r="C248" s="11"/>
      <c r="D248" s="67"/>
      <c r="F248" s="10"/>
      <c r="G248" s="38"/>
      <c r="H248" s="38"/>
      <c r="I248" s="62"/>
    </row>
    <row r="249" spans="1:9" hidden="1" x14ac:dyDescent="0.25">
      <c r="A249" s="61"/>
      <c r="B249" s="54"/>
      <c r="C249" s="11"/>
      <c r="D249" s="67"/>
      <c r="F249" s="10"/>
      <c r="G249" s="38"/>
      <c r="H249" s="38"/>
      <c r="I249" s="62"/>
    </row>
    <row r="250" spans="1:9" hidden="1" x14ac:dyDescent="0.25">
      <c r="A250" s="61"/>
      <c r="B250" s="54"/>
      <c r="C250" s="11"/>
      <c r="D250" s="67"/>
      <c r="F250" s="10"/>
      <c r="G250" s="38"/>
      <c r="H250" s="38"/>
      <c r="I250" s="62"/>
    </row>
    <row r="251" spans="1:9" hidden="1" x14ac:dyDescent="0.25">
      <c r="A251" s="61"/>
      <c r="B251" s="54"/>
      <c r="C251" s="11"/>
      <c r="D251" s="67"/>
      <c r="F251" s="10"/>
      <c r="G251" s="38"/>
      <c r="H251" s="38"/>
      <c r="I251" s="62"/>
    </row>
    <row r="252" spans="1:9" hidden="1" x14ac:dyDescent="0.25">
      <c r="A252" s="61"/>
      <c r="B252" s="54"/>
      <c r="C252" s="11"/>
      <c r="D252" s="67"/>
      <c r="F252" s="10"/>
      <c r="G252" s="38"/>
      <c r="H252" s="38"/>
      <c r="I252" s="62"/>
    </row>
    <row r="253" spans="1:9" hidden="1" x14ac:dyDescent="0.25">
      <c r="A253" s="61"/>
      <c r="B253" s="54"/>
      <c r="C253" s="11"/>
      <c r="D253" s="67"/>
      <c r="F253" s="10"/>
      <c r="G253" s="38"/>
      <c r="H253" s="38"/>
      <c r="I253" s="62"/>
    </row>
    <row r="254" spans="1:9" hidden="1" x14ac:dyDescent="0.25">
      <c r="A254" s="61"/>
      <c r="B254" s="54"/>
      <c r="C254" s="11"/>
      <c r="D254" s="67"/>
      <c r="F254" s="10"/>
      <c r="G254" s="38"/>
      <c r="H254" s="38"/>
      <c r="I254" s="62"/>
    </row>
    <row r="255" spans="1:9" hidden="1" x14ac:dyDescent="0.25">
      <c r="A255" s="11"/>
      <c r="B255" s="54"/>
      <c r="C255" s="11"/>
      <c r="D255" s="67"/>
      <c r="F255" s="10"/>
      <c r="G255" s="38"/>
      <c r="H255" s="38"/>
      <c r="I255" s="62"/>
    </row>
    <row r="256" spans="1:9" hidden="1" x14ac:dyDescent="0.25">
      <c r="A256" s="11"/>
      <c r="B256" s="54"/>
      <c r="C256" s="11"/>
      <c r="D256" s="67"/>
      <c r="F256" s="10"/>
      <c r="G256" s="38"/>
      <c r="H256" s="38"/>
      <c r="I256" s="62"/>
    </row>
    <row r="257" spans="1:9" hidden="1" x14ac:dyDescent="0.25">
      <c r="A257" s="11"/>
      <c r="B257" s="54"/>
      <c r="C257" s="11"/>
      <c r="D257" s="67"/>
      <c r="F257" s="10"/>
      <c r="G257" s="38"/>
      <c r="H257" s="38"/>
      <c r="I257" s="62"/>
    </row>
    <row r="258" spans="1:9" hidden="1" x14ac:dyDescent="0.25">
      <c r="A258" s="11"/>
      <c r="B258" s="54"/>
      <c r="C258" s="11"/>
      <c r="D258" s="67"/>
      <c r="F258" s="10"/>
      <c r="G258" s="38"/>
      <c r="H258" s="38"/>
      <c r="I258" s="62"/>
    </row>
    <row r="259" spans="1:9" hidden="1" x14ac:dyDescent="0.25">
      <c r="A259" s="11"/>
      <c r="B259" s="54"/>
      <c r="C259" s="11"/>
      <c r="D259" s="67"/>
      <c r="F259" s="10"/>
      <c r="G259" s="38"/>
      <c r="H259" s="38"/>
      <c r="I259" s="62"/>
    </row>
    <row r="260" spans="1:9" hidden="1" x14ac:dyDescent="0.25">
      <c r="A260" s="11"/>
      <c r="B260" s="54"/>
      <c r="C260" s="11"/>
      <c r="D260" s="67"/>
      <c r="F260" s="10"/>
      <c r="G260" s="38"/>
      <c r="H260" s="38"/>
      <c r="I260" s="62"/>
    </row>
    <row r="261" spans="1:9" hidden="1" x14ac:dyDescent="0.25">
      <c r="A261" s="11"/>
      <c r="B261" s="54"/>
      <c r="C261" s="11"/>
      <c r="D261" s="67"/>
      <c r="F261" s="10"/>
      <c r="G261" s="38"/>
      <c r="H261" s="38"/>
      <c r="I261" s="62"/>
    </row>
    <row r="262" spans="1:9" hidden="1" x14ac:dyDescent="0.25">
      <c r="A262" s="11"/>
      <c r="B262" s="54"/>
      <c r="C262" s="11"/>
      <c r="D262" s="67"/>
      <c r="F262" s="10"/>
      <c r="G262" s="38"/>
      <c r="H262" s="38"/>
      <c r="I262" s="62"/>
    </row>
    <row r="263" spans="1:9" hidden="1" x14ac:dyDescent="0.25">
      <c r="A263" s="11"/>
      <c r="B263" s="54"/>
      <c r="C263" s="11"/>
      <c r="D263" s="67"/>
      <c r="F263" s="10"/>
      <c r="G263" s="38"/>
      <c r="H263" s="38"/>
      <c r="I263" s="62"/>
    </row>
    <row r="264" spans="1:9" hidden="1" x14ac:dyDescent="0.25">
      <c r="A264" s="11"/>
      <c r="B264" s="54"/>
      <c r="C264" s="11"/>
      <c r="D264" s="67"/>
      <c r="G264" s="38"/>
      <c r="H264" s="38"/>
      <c r="I264" s="62"/>
    </row>
    <row r="265" spans="1:9" hidden="1" x14ac:dyDescent="0.25">
      <c r="A265" s="11"/>
      <c r="B265" s="54"/>
      <c r="C265" s="11"/>
      <c r="D265" s="67"/>
      <c r="G265" s="38"/>
      <c r="H265" s="38"/>
      <c r="I265" s="62"/>
    </row>
    <row r="266" spans="1:9" hidden="1" x14ac:dyDescent="0.25">
      <c r="A266" s="11"/>
      <c r="B266" s="54"/>
      <c r="C266" s="11"/>
      <c r="D266" s="67"/>
      <c r="G266" s="38"/>
      <c r="H266" s="38"/>
      <c r="I266" s="62"/>
    </row>
    <row r="267" spans="1:9" hidden="1" x14ac:dyDescent="0.25">
      <c r="A267" s="11"/>
      <c r="B267" s="54"/>
      <c r="C267" s="11"/>
      <c r="D267" s="67"/>
      <c r="G267" s="38"/>
      <c r="H267" s="38"/>
      <c r="I267" s="62"/>
    </row>
    <row r="268" spans="1:9" hidden="1" x14ac:dyDescent="0.25">
      <c r="A268" s="11"/>
      <c r="B268" s="54"/>
      <c r="C268" s="11"/>
      <c r="D268" s="67"/>
      <c r="G268" s="38"/>
      <c r="H268" s="38"/>
      <c r="I268" s="62"/>
    </row>
    <row r="269" spans="1:9" hidden="1" x14ac:dyDescent="0.25">
      <c r="A269" s="11"/>
      <c r="B269" s="54"/>
      <c r="C269" s="11"/>
      <c r="D269" s="67"/>
      <c r="G269" s="38"/>
      <c r="H269" s="38"/>
      <c r="I269" s="62"/>
    </row>
    <row r="270" spans="1:9" hidden="1" x14ac:dyDescent="0.25">
      <c r="A270" s="11"/>
      <c r="B270" s="54"/>
      <c r="C270" s="11"/>
      <c r="D270" s="67"/>
      <c r="G270" s="38"/>
      <c r="H270" s="38"/>
      <c r="I270" s="62"/>
    </row>
    <row r="271" spans="1:9" hidden="1" x14ac:dyDescent="0.25">
      <c r="A271" s="11"/>
      <c r="B271" s="54"/>
      <c r="C271" s="11"/>
      <c r="D271" s="67"/>
      <c r="G271" s="38"/>
      <c r="H271" s="38"/>
      <c r="I271" s="62"/>
    </row>
    <row r="272" spans="1:9" hidden="1" x14ac:dyDescent="0.25">
      <c r="A272" s="11"/>
      <c r="B272" s="54"/>
      <c r="C272" s="11"/>
      <c r="D272" s="67"/>
      <c r="G272" s="38"/>
      <c r="H272" s="38"/>
      <c r="I272" s="62"/>
    </row>
    <row r="273" spans="1:9" hidden="1" x14ac:dyDescent="0.25">
      <c r="A273" s="11"/>
      <c r="B273" s="54"/>
      <c r="C273" s="11"/>
      <c r="D273" s="67"/>
      <c r="G273" s="38"/>
      <c r="H273" s="38"/>
      <c r="I273" s="62"/>
    </row>
    <row r="274" spans="1:9" ht="35.25" hidden="1" customHeight="1" x14ac:dyDescent="0.25">
      <c r="A274" s="11"/>
      <c r="B274" s="54"/>
      <c r="C274" s="11"/>
      <c r="D274" s="67"/>
      <c r="G274" s="38"/>
      <c r="H274" s="38"/>
      <c r="I274" s="62"/>
    </row>
    <row r="275" spans="1:9" ht="30" hidden="1" customHeight="1" x14ac:dyDescent="0.25">
      <c r="A275" s="11"/>
      <c r="B275" s="54"/>
      <c r="C275" s="11"/>
      <c r="D275" s="67"/>
      <c r="G275" s="38"/>
      <c r="H275" s="38"/>
      <c r="I275" s="62"/>
    </row>
    <row r="276" spans="1:9" ht="36" hidden="1" customHeight="1" x14ac:dyDescent="0.25">
      <c r="A276" s="11"/>
      <c r="B276" s="54"/>
      <c r="C276" s="11"/>
      <c r="D276" s="67"/>
      <c r="G276" s="38"/>
      <c r="H276" s="38"/>
      <c r="I276" s="62"/>
    </row>
    <row r="277" spans="1:9" ht="23.25" hidden="1" customHeight="1" x14ac:dyDescent="0.25">
      <c r="A277" s="11"/>
      <c r="B277" s="54"/>
      <c r="C277" s="11"/>
      <c r="D277" s="67"/>
      <c r="G277" s="38"/>
      <c r="H277" s="38"/>
      <c r="I277" s="62"/>
    </row>
    <row r="278" spans="1:9" ht="27.75" hidden="1" customHeight="1" x14ac:dyDescent="0.25">
      <c r="A278" s="11"/>
      <c r="B278" s="54"/>
      <c r="C278" s="11"/>
      <c r="D278" s="67"/>
      <c r="G278" s="38"/>
      <c r="H278" s="38"/>
      <c r="I278" s="62"/>
    </row>
    <row r="279" spans="1:9" ht="36.75" hidden="1" customHeight="1" x14ac:dyDescent="0.25">
      <c r="A279" s="11"/>
      <c r="B279" s="54"/>
      <c r="C279" s="11"/>
      <c r="D279" s="67"/>
      <c r="G279" s="38"/>
      <c r="H279" s="38"/>
      <c r="I279" s="62"/>
    </row>
    <row r="280" spans="1:9" ht="45.75" hidden="1" customHeight="1" x14ac:dyDescent="0.25">
      <c r="A280" s="11"/>
      <c r="B280" s="54"/>
      <c r="C280" s="11"/>
      <c r="D280" s="67"/>
      <c r="G280" s="38"/>
      <c r="H280" s="38"/>
      <c r="I280" s="62"/>
    </row>
    <row r="281" spans="1:9" ht="57.75" hidden="1" customHeight="1" x14ac:dyDescent="0.25">
      <c r="A281" s="11"/>
      <c r="B281" s="54"/>
      <c r="C281" s="11"/>
      <c r="D281" s="67"/>
      <c r="G281" s="38"/>
      <c r="H281" s="38"/>
      <c r="I281" s="62"/>
    </row>
  </sheetData>
  <autoFilter ref="A1:AA281" xr:uid="{00000000-0009-0000-0000-000001000000}">
    <filterColumn colId="6" showButton="0"/>
    <filterColumn colId="9">
      <filters>
        <filter val="пополнение оборотных средств"/>
      </filters>
    </filterColumn>
    <filterColumn colId="11" showButton="0"/>
    <filterColumn colId="12" showButton="0"/>
    <filterColumn colId="14" showButton="0"/>
    <filterColumn colId="15" showButton="0"/>
    <filterColumn colId="17" showButton="0"/>
    <filterColumn colId="18" showButton="0"/>
    <filterColumn colId="20" showButton="0"/>
    <filterColumn colId="21" showButton="0"/>
    <filterColumn colId="23" showButton="0"/>
    <filterColumn colId="24" showButton="0"/>
  </autoFilter>
  <mergeCells count="15">
    <mergeCell ref="U1:W1"/>
    <mergeCell ref="X1:Z1"/>
    <mergeCell ref="G1:H1"/>
    <mergeCell ref="I1:I2"/>
    <mergeCell ref="J1:J2"/>
    <mergeCell ref="L1:N1"/>
    <mergeCell ref="O1:Q1"/>
    <mergeCell ref="R1:T1"/>
    <mergeCell ref="K1:K2"/>
    <mergeCell ref="F1:F2"/>
    <mergeCell ref="A1:A2"/>
    <mergeCell ref="B1:B2"/>
    <mergeCell ref="C1:C2"/>
    <mergeCell ref="D1:D2"/>
    <mergeCell ref="E1:E2"/>
  </mergeCells>
  <phoneticPr fontId="20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9 G b E U C M k q d y m A A A A + A A A A B I A H A B D b 2 5 m a W c v U G F j a 2 F n Z S 5 4 b W w g o h g A K K A U A A A A A A A A A A A A A A A A A A A A A A A A A A A A h Y 8 x D o I w G E a v Q r r T F o g J k p 8 y u E p i N B r X p l R o h G J K a 7 m b g 0 f y C p I o 6 u b 4 v b z h f Y / b H Y q x a 4 O r N I P q d Y 4 i T F E g t e g r p e s c O X s K U 1 Q w 2 H B x 5 r U M J l k P 2 T h U O W q s v W S E e O + x T 3 B v a h J T G p F j u d 6 J R n Y c f W T 1 X w 6 V H i z X Q i I G h 1 c M i 3 F K 8 S K l C V 7 S C M i M o V T 6 q 8 R T M a Z A f i C s X G u d k c y 4 c L s H M k 8 g 7 x f s C V B L A w Q U A A I A C A D 0 Z s R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9 G b E U C i K R 7 g O A A A A E Q A A A B M A H A B G b 3 J t d W x h c y 9 T Z W N 0 a W 9 u M S 5 t I K I Y A C i g F A A A A A A A A A A A A A A A A A A A A A A A A A A A A C t O T S 7 J z M 9 T C I b Q h t Y A U E s B A i 0 A F A A C A A g A 9 G b E U C M k q d y m A A A A + A A A A B I A A A A A A A A A A A A A A A A A A A A A A E N v b m Z p Z y 9 Q Y W N r Y W d l L n h t b F B L A Q I t A B Q A A g A I A P R m x F A P y u m r p A A A A O k A A A A T A A A A A A A A A A A A A A A A A P I A A A B b Q 2 9 u d G V u d F 9 U e X B l c 1 0 u e G 1 s U E s B A i 0 A F A A C A A g A 9 G b E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M O p U E y / z h K n Q 0 U U w g Y n X 8 A A A A A A g A A A A A A E G Y A A A A B A A A g A A A A D / V Z j W L V 8 q w E r Y W c K x V E o 7 C k h U a 5 / + 1 P D Y C x 4 c R f y n I A A A A A D o A A A A A C A A A g A A A A A 8 C v Q + C h 2 J N 8 j R z O j e N r 8 o c n d j / u z + 3 1 L O l e C N M K 8 I B Q A A A A p 4 2 r I e k w J l p C e Z I m y U j 6 D R d 1 n T n W g u 5 X m 5 F 0 p H U Q o D G P V C Q 6 s D T s Y k o p f e L l t 2 o i m U l c P 6 q d k q K K 7 s T C D 4 z E S / x / s h D f j A t W m K i N w Z o V 1 2 x A A A A A r H f J m R g i x a y d t Z E 5 T v l f 2 p F K K U Y U k u j c 7 w Q P S E w n 3 3 N T x D G y 3 6 S + E Q B F v m + 6 D U U u Y T i B V t 5 6 M y q D n w + f x Y S y r A = = < / D a t a M a s h u p > 
</file>

<file path=customXml/itemProps1.xml><?xml version="1.0" encoding="utf-8"?>
<ds:datastoreItem xmlns:ds="http://schemas.openxmlformats.org/officeDocument/2006/customXml" ds:itemID="{89EB4E78-5381-43B1-912B-208D589CDA2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получатели поддержки</vt:lpstr>
      <vt:lpstr>мониторинг</vt:lpstr>
      <vt:lpstr>'получатели поддержки'!Область_печати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Бархатов Максим Владиславович</dc:creator>
  <cp:lastModifiedBy>Король Илья</cp:lastModifiedBy>
  <cp:lastPrinted>2021-02-02T07:26:22Z</cp:lastPrinted>
  <dcterms:created xsi:type="dcterms:W3CDTF">2017-09-15T15:29:02Z</dcterms:created>
  <dcterms:modified xsi:type="dcterms:W3CDTF">2023-04-10T06:24:27Z</dcterms:modified>
</cp:coreProperties>
</file>